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65284" windowWidth="10068" windowHeight="6912" firstSheet="3" activeTab="3"/>
  </bookViews>
  <sheets>
    <sheet name="Soil pca" sheetId="1" r:id="rId1"/>
    <sheet name="land pca" sheetId="2" r:id="rId2"/>
    <sheet name="Predictor_dataset" sheetId="3" r:id="rId3"/>
    <sheet name="SummaryTableforPaper" sheetId="4" r:id="rId4"/>
    <sheet name="Models_not_found" sheetId="5" r:id="rId5"/>
    <sheet name="DOC1" sheetId="6" r:id="rId6"/>
    <sheet name="DOC2" sheetId="7" r:id="rId7"/>
    <sheet name="DOC3" sheetId="8" r:id="rId8"/>
    <sheet name="DOC4" sheetId="9" r:id="rId9"/>
    <sheet name="DOC5" sheetId="10" r:id="rId10"/>
    <sheet name="TDN1" sheetId="11" r:id="rId11"/>
    <sheet name="TDN2" sheetId="12" r:id="rId12"/>
    <sheet name="TDN3" sheetId="13" r:id="rId13"/>
    <sheet name="NO31" sheetId="14" r:id="rId14"/>
    <sheet name="NO32" sheetId="15" r:id="rId15"/>
    <sheet name="NO33" sheetId="16" r:id="rId16"/>
    <sheet name="DON1" sheetId="17" r:id="rId17"/>
    <sheet name="PO41" sheetId="18" r:id="rId18"/>
    <sheet name="SIO41" sheetId="19" r:id="rId19"/>
    <sheet name="SIO42" sheetId="20" r:id="rId20"/>
    <sheet name="din1" sheetId="21" r:id="rId21"/>
    <sheet name="din2" sheetId="22" r:id="rId22"/>
    <sheet name="din3" sheetId="23" r:id="rId23"/>
    <sheet name="_PN1" sheetId="24" r:id="rId24"/>
    <sheet name="POC1" sheetId="25" r:id="rId25"/>
    <sheet name="_TN1" sheetId="26" r:id="rId26"/>
    <sheet name="_TN2" sheetId="27" r:id="rId27"/>
    <sheet name="_TN3" sheetId="28" r:id="rId28"/>
    <sheet name="TOC1" sheetId="29" r:id="rId29"/>
    <sheet name="TOC2" sheetId="30" r:id="rId30"/>
    <sheet name="TOC3" sheetId="31" r:id="rId31"/>
    <sheet name="TOC4" sheetId="32" r:id="rId32"/>
    <sheet name="TON1" sheetId="33" r:id="rId33"/>
    <sheet name="TON2" sheetId="34" r:id="rId34"/>
  </sheets>
  <definedNames/>
  <calcPr fullCalcOnLoad="1"/>
</workbook>
</file>

<file path=xl/sharedStrings.xml><?xml version="1.0" encoding="utf-8"?>
<sst xmlns="http://schemas.openxmlformats.org/spreadsheetml/2006/main" count="2919" uniqueCount="251">
  <si>
    <t>Multiple Regression Coefficients</t>
  </si>
  <si>
    <t>P Values for each Coefficient</t>
  </si>
  <si>
    <t>Rotated Land PCA1</t>
  </si>
  <si>
    <t>Intercept</t>
  </si>
  <si>
    <t>Rsquare</t>
  </si>
  <si>
    <t>F-Value</t>
  </si>
  <si>
    <t>P-value</t>
  </si>
  <si>
    <t>Error Variance</t>
  </si>
  <si>
    <t>SST</t>
  </si>
  <si>
    <t>SSE</t>
  </si>
  <si>
    <t>Alderbrook</t>
  </si>
  <si>
    <t>Big Anderson</t>
  </si>
  <si>
    <t>Big Beef</t>
  </si>
  <si>
    <t>Big Bend</t>
  </si>
  <si>
    <t>Big Quilcene</t>
  </si>
  <si>
    <t>Devereaux</t>
  </si>
  <si>
    <t>Dewatto</t>
  </si>
  <si>
    <t>Dosewallips</t>
  </si>
  <si>
    <t>Duckabush</t>
  </si>
  <si>
    <t>Eagle</t>
  </si>
  <si>
    <t>Enati Down</t>
  </si>
  <si>
    <t>Enati Upstream</t>
  </si>
  <si>
    <t>Finch</t>
  </si>
  <si>
    <t>Finch Upstream</t>
  </si>
  <si>
    <t>Fulton</t>
  </si>
  <si>
    <t>Hamma Hamma</t>
  </si>
  <si>
    <t>Happy Hollow</t>
  </si>
  <si>
    <t>Hill</t>
  </si>
  <si>
    <t>Holyoke</t>
  </si>
  <si>
    <t>Jorsted</t>
  </si>
  <si>
    <t>Lake Kokanee</t>
  </si>
  <si>
    <t>Lilliwaup</t>
  </si>
  <si>
    <t>Little Mission</t>
  </si>
  <si>
    <t>Little Quilcene</t>
  </si>
  <si>
    <t>Skokomish</t>
  </si>
  <si>
    <t>Miller</t>
  </si>
  <si>
    <t>Mission</t>
  </si>
  <si>
    <t>Mulberg</t>
  </si>
  <si>
    <t>North Fork Skokomish</t>
  </si>
  <si>
    <t>Seabeck</t>
  </si>
  <si>
    <t>Skabob</t>
  </si>
  <si>
    <t>Stavis</t>
  </si>
  <si>
    <t>Stimson</t>
  </si>
  <si>
    <t>Tahuya</t>
  </si>
  <si>
    <t>Tarboo</t>
  </si>
  <si>
    <t>Twanoh Falls</t>
  </si>
  <si>
    <t>Thorndyke</t>
  </si>
  <si>
    <t>Trails End</t>
  </si>
  <si>
    <t>Twanoh</t>
  </si>
  <si>
    <t>Union</t>
  </si>
  <si>
    <t>Unnamed</t>
  </si>
  <si>
    <t>Wacketickeh</t>
  </si>
  <si>
    <t>Residuals</t>
  </si>
  <si>
    <t>Residual Intervals</t>
  </si>
  <si>
    <t>Predicted Flow-Weighted 05 06</t>
  </si>
  <si>
    <t>Measured Flow-Weighted 05 06</t>
  </si>
  <si>
    <t>ALL UNITS ug/L</t>
  </si>
  <si>
    <t>AIC of model</t>
  </si>
  <si>
    <t>AICs it was compared to (was only compared with other models of the same number of parameters)</t>
  </si>
  <si>
    <t>Rotated Soil PCA2</t>
  </si>
  <si>
    <t>Rotated Soil PCA3</t>
  </si>
  <si>
    <t>Mean Slope (%)</t>
  </si>
  <si>
    <t>DOC</t>
  </si>
  <si>
    <t>NO MODEL FOUND WITH ALL COLS SIGNIFICANT</t>
  </si>
  <si>
    <t>Rotated Soil PCA1</t>
  </si>
  <si>
    <t>TDN</t>
  </si>
  <si>
    <t>NH4</t>
  </si>
  <si>
    <t>NO3</t>
  </si>
  <si>
    <t>DON</t>
  </si>
  <si>
    <t>PO4</t>
  </si>
  <si>
    <t>IO4</t>
  </si>
  <si>
    <t>NO2</t>
  </si>
  <si>
    <t>din</t>
  </si>
  <si>
    <t>R2 of other significant models of same number of factors</t>
  </si>
  <si>
    <t>Delta AIC of the models</t>
  </si>
  <si>
    <t>working column (exp(-deltaAIC/2))</t>
  </si>
  <si>
    <t>AIC weight</t>
  </si>
  <si>
    <t>This is an SPSS - varimax rotated soil matrix reduced to three PCs….The soils matrix was 44x14…Any column with std &gt;mean was log10(x+1) transformed before PCA</t>
  </si>
  <si>
    <t>Soil PC Rot 1 Scores</t>
  </si>
  <si>
    <t>Soil PC Rot 2 Scores</t>
  </si>
  <si>
    <t>Soil PC Rot 3 Scores</t>
  </si>
  <si>
    <t>Communalities</t>
  </si>
  <si>
    <t xml:space="preserve"> </t>
  </si>
  <si>
    <t>Initial</t>
  </si>
  <si>
    <t>Extraction</t>
  </si>
  <si>
    <t>Extraction Method: Principal Component Analysis.</t>
  </si>
  <si>
    <t>Total Variance Explained</t>
  </si>
  <si>
    <t>Component</t>
  </si>
  <si>
    <t>Initial Eigenvalues</t>
  </si>
  <si>
    <t>Extraction Sums of Squared Loadings</t>
  </si>
  <si>
    <t>Rotation Sums of Squared Loadings</t>
  </si>
  <si>
    <t>Total</t>
  </si>
  <si>
    <t>% of Variance</t>
  </si>
  <si>
    <t>Cumulative %</t>
  </si>
  <si>
    <t>Component Matrix(a)</t>
  </si>
  <si>
    <t>a</t>
  </si>
  <si>
    <t>3 components extracted.</t>
  </si>
  <si>
    <t>Extraction Method: Principal Component Analysis. 
 Rotation Method: Varimax with Kaiser Normalization.</t>
  </si>
  <si>
    <t>Rotation converged in 5 iterations.</t>
  </si>
  <si>
    <t>Component Transformation Matrix</t>
  </si>
  <si>
    <t>Extraction Method: Principal Component Analysis.  
 Rotation Method: Varimax with Kaiser Normalization.</t>
  </si>
  <si>
    <t>Component Score Coefficient Matrix</t>
  </si>
  <si>
    <t>Extraction Method: Principal Component Analysis. 
 Rotation Method: Varimax with Kaiser Normalization. 
 Component Scores.</t>
  </si>
  <si>
    <t>Component Score Covariance Matrix</t>
  </si>
  <si>
    <t>Extraction Method: Principal Component Analysis.  
 Rotation Method: Varimax with Kaiser Normalization.  
 Component Scores.</t>
  </si>
  <si>
    <t>'TO_OM_MN'</t>
  </si>
  <si>
    <t>'TO_CEC_MN'</t>
  </si>
  <si>
    <t>'log10 of %Andic/Andisol Soils (Volcanic Influence)'</t>
  </si>
  <si>
    <t>'log10 of %Aquic Soils (Wetland Mineral Soils)'</t>
  </si>
  <si>
    <t>'%Indurated Soils (Glacial Till)'</t>
  </si>
  <si>
    <t>'%Entisol/Inceptisol (Weak Developed Soils and Human influenced soils)'</t>
  </si>
  <si>
    <t>'log10 of %Histosols/Histic Soils (Deep Organic Soils)'</t>
  </si>
  <si>
    <t>'log10 of %Riverwash/Water'</t>
  </si>
  <si>
    <t>'log10 of %Rock_Outcrop'</t>
  </si>
  <si>
    <t>'log10 of %Spodosol'</t>
  </si>
  <si>
    <t>'log10 of % Hydric Soils'</t>
  </si>
  <si>
    <t>'Soil Water_Capacity-Inches - (i.e. Cubic Inches/square inch land area) mean'</t>
  </si>
  <si>
    <t>'D_BD_MN'</t>
  </si>
  <si>
    <t>'Depth Averaged_Percent Clay (Mean)…12*surf+24*mid+24*deep….summed…divided by 60'</t>
  </si>
  <si>
    <t>Depth-Integrated Soil Water Capacity</t>
  </si>
  <si>
    <t>Soil Bulk Density (36 to 60 inches below surface)</t>
  </si>
  <si>
    <t>Depth Averaged_Percent Clay (Mean)</t>
  </si>
  <si>
    <t>Soil PC1</t>
  </si>
  <si>
    <t>Soil PC2</t>
  </si>
  <si>
    <t>Soil PC3</t>
  </si>
  <si>
    <t>Percent watershed area with till soil</t>
  </si>
  <si>
    <t>Percent watershed area with weakly developed soils (not including till-derived soils)</t>
  </si>
  <si>
    <t>Number of Factors</t>
  </si>
  <si>
    <t>R2</t>
  </si>
  <si>
    <t>AIC Weight</t>
  </si>
  <si>
    <t>SRP</t>
  </si>
  <si>
    <t>SIO4</t>
  </si>
  <si>
    <t>DIN</t>
  </si>
  <si>
    <t>Response</t>
  </si>
  <si>
    <t>This is the actual predictor matrix that was used for the all subsets regression models in the rest of this workbook</t>
  </si>
  <si>
    <t>'Rotated Land PCA1'</t>
  </si>
  <si>
    <t>'Rotated Land PCA2'</t>
  </si>
  <si>
    <t>'Rotated Soil PCA1'</t>
  </si>
  <si>
    <t>'Rotated Soil PCA2'</t>
  </si>
  <si>
    <t>'Rotated Soil PCA3'</t>
  </si>
  <si>
    <t>'Log10(wshed area)'</t>
  </si>
  <si>
    <t>'log10(elevation)'</t>
  </si>
  <si>
    <t>'Mean Slope (%)'</t>
  </si>
  <si>
    <t>'log10(population+1)'</t>
  </si>
  <si>
    <t>'Log10(MeanQ0506)'</t>
  </si>
  <si>
    <t>log10(population density+1)</t>
  </si>
  <si>
    <t>log10(elevation)</t>
  </si>
  <si>
    <t>Log10(MeanQ0506)</t>
  </si>
  <si>
    <t>P values for correlations among the 10 predictor columns shwon to the left</t>
  </si>
  <si>
    <t>R - corr coefficients - among the 10 predictor columns shwon to the left</t>
  </si>
  <si>
    <t>'Log10(wshed area km2)'</t>
  </si>
  <si>
    <t>Significant Multiple Regression Equations with AIC weights &gt;10%</t>
  </si>
  <si>
    <t>kg DIN per person per year</t>
  </si>
  <si>
    <t>kg DIN per ha per year effect of population density</t>
  </si>
  <si>
    <t>average kg/ha/yr effect of population dennisty on DIN</t>
  </si>
  <si>
    <t>NO3 predicted by oregon paper's regression for %broadleaf mg/L</t>
  </si>
  <si>
    <t>Log10(wshed area km2)</t>
  </si>
  <si>
    <t>2nd 2-factor TDN model with AIC wt&gt;10%</t>
  </si>
  <si>
    <t>'log10(population density+1)'</t>
  </si>
  <si>
    <t>log10(population density+1)'</t>
  </si>
  <si>
    <t>2nd NO3 model with AIC wt &gt;10%</t>
  </si>
  <si>
    <t>2nd DON model with AIC wt &gt;10%</t>
  </si>
  <si>
    <t>2nd SIO4 model with AIC wt&gt;10%</t>
  </si>
  <si>
    <t>3rd SIO4 model with AIC wt&gt;10%</t>
  </si>
  <si>
    <t>4rd SIO4 model with AIC wt&gt;10%</t>
  </si>
  <si>
    <t>2nd DIN model with AIC wt&gt;10%</t>
  </si>
  <si>
    <t>TDN (ug/L) = 137.0 × Land_PCA1 - 73.3 × Soil_PCA3 + 269.2</t>
  </si>
  <si>
    <t>TDN (ug//L) = 248.0 × Soil_PCA1 - 76.9 × Soil_PCA3 - 17.8 × Slope + 668.0</t>
  </si>
  <si>
    <t>NO3 (ug/L) = 111.7 × Land_PCA1 - 69.4 × Soil_PCA3 + 199.3</t>
  </si>
  <si>
    <t>NO3 (ug/L) = 196.2 × Soil_PCA1 - 72.5 × Soil_PCA3 - 14.4 × Slope + 520.7</t>
  </si>
  <si>
    <t>DON (ug/L) = 29.3 × Land_PCA1 + 53.1</t>
  </si>
  <si>
    <t>DON (ug/L) = 28.5 × Soil_PCA2 + 52.5</t>
  </si>
  <si>
    <t>SRP (ug/L) = -6.95 × Soil_PCA1 + 13.7</t>
  </si>
  <si>
    <t>DIN (ug/L) = 110.0 × Land_PCA1 - 62.7 × Land_PCA2 + 215.8</t>
  </si>
  <si>
    <t>DIN (ug/L) = 184.5 × Soil_PCA1 - 66.1 × Soil_PCA3 - 14.1 × Slope + 530.4</t>
  </si>
  <si>
    <t>*Watershed Area measured in km2, Slope = watershed mean slope (%), Discharge measured in cfs, Population Density in people/km2</t>
  </si>
  <si>
    <t xml:space="preserve">Rotated Land PCA1          </t>
  </si>
  <si>
    <t xml:space="preserve">Rotated Land PCA2          </t>
  </si>
  <si>
    <t xml:space="preserve">Rotated Soil PCA1          </t>
  </si>
  <si>
    <t xml:space="preserve">Rotated Soil PCA2          </t>
  </si>
  <si>
    <t xml:space="preserve">Rotated Soil PCA3          </t>
  </si>
  <si>
    <t xml:space="preserve">Log10(wshed area km2)      </t>
  </si>
  <si>
    <t xml:space="preserve">log10(elevation)           </t>
  </si>
  <si>
    <t xml:space="preserve">Mean Slope (%)             </t>
  </si>
  <si>
    <t xml:space="preserve">Log10(MeanQ0506)     </t>
  </si>
  <si>
    <t>Concentration effect of Land PCA1 only..ug/L</t>
  </si>
  <si>
    <t>kg DON per ha per year effect of Land PCA1</t>
  </si>
  <si>
    <t>Bare Ground / Clearcut</t>
  </si>
  <si>
    <t>Grass / Shrubs / Crops / Early Regrowth</t>
  </si>
  <si>
    <t>Marsh / Wetland / Shoreline / Shallow Water</t>
  </si>
  <si>
    <t>Deciduous / Mixed Forest</t>
  </si>
  <si>
    <t>Water</t>
  </si>
  <si>
    <t>Mature Coniferous Forest</t>
  </si>
  <si>
    <t>Young Coniferous Forest</t>
  </si>
  <si>
    <t>Snow/Ice</t>
  </si>
  <si>
    <t>Cloud</t>
  </si>
  <si>
    <t>Open Forest / Regrowth</t>
  </si>
  <si>
    <t>Sub-Alpine Forest</t>
  </si>
  <si>
    <t>Low Density Urban</t>
  </si>
  <si>
    <t>High Density Urban</t>
  </si>
  <si>
    <t>Cloud Shadow</t>
  </si>
  <si>
    <t>Land PC1</t>
  </si>
  <si>
    <t>Land PC2</t>
  </si>
  <si>
    <t>Table X.  Coefficient loading on two significant land cover principial components.</t>
  </si>
  <si>
    <t>Table X.  Coefficient loading on 3 significant soils principial components.</t>
  </si>
  <si>
    <t>Depth-Integrated Soil Organic Matter</t>
  </si>
  <si>
    <t>Depth-Integrated Soil Cation Exchange Capacity</t>
  </si>
  <si>
    <t>Log ( percent watershed area with volcanic soils)</t>
  </si>
  <si>
    <t>Log ( percent watershed area with wetland mineral soils)</t>
  </si>
  <si>
    <t>Log (percent watershed area with Histosols/Histic Soils (Deep Organic Soils))</t>
  </si>
  <si>
    <t>Log (percent watershed area in Riverwash/Water)</t>
  </si>
  <si>
    <t>Log (percent watershed area in rock outcrops)</t>
  </si>
  <si>
    <t>Log (percent watershed area in spodosol soils)</t>
  </si>
  <si>
    <t>Log (percent watershed area with hydric soils)</t>
  </si>
  <si>
    <t>See below….Column A , row 60</t>
  </si>
  <si>
    <t>2nd 2-factorTN model with AIC wt&gt;10%</t>
  </si>
  <si>
    <t>PN</t>
  </si>
  <si>
    <t>POC</t>
  </si>
  <si>
    <t>TN</t>
  </si>
  <si>
    <t>TOC</t>
  </si>
  <si>
    <t>TON</t>
  </si>
  <si>
    <t>PN (ug/L) = 11.4 × Soil_PCA2 + 38.8</t>
  </si>
  <si>
    <t>POC (ug/L) = 64.3  × Soil_PCA2 + 377.8</t>
  </si>
  <si>
    <t>TN (ug/L) = 145.6 × Land_PCA1 - 74.9 × Soil_PCA3 + 308.2</t>
  </si>
  <si>
    <t>TOC (ug/L) = 657.9 × Land_PCA1 + 751.2 × Soil_PCA2 - 720.2 × Soil_PCA3 + 2234.4</t>
  </si>
  <si>
    <t>TOC (ug/L) = 2293.4 × Soil_PCA1 + 9534.4 ×Log10 (Watershed Area) -4114.9 × Log10 (Elevation) - 9020.3 × Log10 (Discharge) + 11099.5</t>
  </si>
  <si>
    <t>**TN = Total N, TDN = Total Dissolved N, DIN = Dissolved Inorganic N, DON = Dissolved Organic N, PN = Particulate N, TON = DON + PN</t>
  </si>
  <si>
    <t>TN (ug/L) = 133.4 × Land_PCA1 + 126.7 × Log10 (Population Density +1) + 196.7</t>
  </si>
  <si>
    <t>TDN (ug/L) = 125.4 × Land_PCA1 + 122.5 × Log10 (Population Density) + 161.4</t>
  </si>
  <si>
    <t>DIN (ug/L) = 94.6 × Land_PCA1 + 133.5 × Log10 (Population Density + 1) + 96.7</t>
  </si>
  <si>
    <t>NO3 (ug/L) = 99.4 × Land_PCA1 -122.0 × Log10 (Population Density+1) + 92.0</t>
  </si>
  <si>
    <t>SIO4 (ug/L) = -28.7 × Slope - 1026.5 × Log10(Mean Annual Discharge)  + 8553.4</t>
  </si>
  <si>
    <t>SIO4 (ug/L) = - 1477.8 × Log10(elevation) - 996.6 × Log10(Mean Annual Discharge) + 11279.0</t>
  </si>
  <si>
    <t>SIO4 (ug/L) = - 1033.6 × Log10(Watershed Area) -38.7 × Slope + 8786.8</t>
  </si>
  <si>
    <t>SIO4 (ug/L) = - 632.5 × Soil_PCA1 - 879.3 × Log10 (Discharge) + 7742.1</t>
  </si>
  <si>
    <t>TON (ug/L) = 23.2 × Land_PCA1 + 26.9 × Soil_PCA2 + 91.7</t>
  </si>
  <si>
    <t>TON (ug/L) = 39.6 × Soil_PCA2 - 17.5 × Soil_PCA3 + 91.7</t>
  </si>
  <si>
    <t>TN (ug/L) = 267.5 × Soil_PCA1 - 78.6 × Soil_PCA3 - 19.0 × Slope + 734.0</t>
  </si>
  <si>
    <t>Land PCA1</t>
  </si>
  <si>
    <t>Land PCA2</t>
  </si>
  <si>
    <t>Soil PCA1</t>
  </si>
  <si>
    <t>Soil PCA2</t>
  </si>
  <si>
    <t>Soil PCA3</t>
  </si>
  <si>
    <t>Log (elevation)</t>
  </si>
  <si>
    <t>Log (area)</t>
  </si>
  <si>
    <t>Log (pop. density)</t>
  </si>
  <si>
    <t>Slope (%)</t>
  </si>
  <si>
    <t>Log (MAF)</t>
  </si>
  <si>
    <t>MAF = Mean annual flow.</t>
  </si>
  <si>
    <t>DOC (ug/L) = 2215.6 × Soil_PCA1 + 9529.0 × Log10(Watershed Area) -3717.0 × Log10(Elevation) -9061.4 × Log10(Mean Discharge) + 9858.7</t>
  </si>
  <si>
    <t>DOC (ug/L) = 991.3 × Land_PCA1 - 1186.5 × Soil_PCA3 + 4210.0 × Log10(elevation) - 111 × Slope -1525.199 × Log10(Population Density) -3998.4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</si>
</sst>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0.0000000"/>
    <numFmt numFmtId="170" formatCode="0.00000000"/>
    <numFmt numFmtId="171" formatCode="0.0E+00;\ϊ"/>
    <numFmt numFmtId="172" formatCode="0.0E+00"/>
    <numFmt numFmtId="173" formatCode="0.0%"/>
  </numFmts>
  <fonts count="8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thick"/>
      <right style="thick"/>
      <top style="thick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thick"/>
      <top style="thick"/>
      <bottom style="hair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0" xfId="0" applyFont="1" applyFill="1" applyAlignment="1">
      <alignment/>
    </xf>
    <xf numFmtId="173" fontId="0" fillId="0" borderId="0" xfId="0" applyNumberFormat="1" applyAlignment="1">
      <alignment/>
    </xf>
    <xf numFmtId="0" fontId="6" fillId="4" borderId="0" xfId="0" applyFont="1" applyFill="1" applyAlignment="1">
      <alignment/>
    </xf>
    <xf numFmtId="10" fontId="6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5" borderId="0" xfId="0" applyFont="1" applyFill="1" applyAlignment="1">
      <alignment/>
    </xf>
    <xf numFmtId="0" fontId="0" fillId="0" borderId="0" xfId="0" applyAlignment="1" quotePrefix="1">
      <alignment/>
    </xf>
    <xf numFmtId="0" fontId="0" fillId="6" borderId="0" xfId="0" applyFont="1" applyFill="1" applyAlignment="1">
      <alignment/>
    </xf>
    <xf numFmtId="10" fontId="0" fillId="6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10" fontId="6" fillId="7" borderId="0" xfId="0" applyNumberFormat="1" applyFont="1" applyFill="1" applyAlignment="1">
      <alignment/>
    </xf>
    <xf numFmtId="10" fontId="6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68" fontId="0" fillId="0" borderId="11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2" fontId="2" fillId="0" borderId="1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6" fillId="8" borderId="0" xfId="0" applyFont="1" applyFill="1" applyAlignment="1">
      <alignment/>
    </xf>
    <xf numFmtId="10" fontId="6" fillId="8" borderId="0" xfId="0" applyNumberFormat="1" applyFont="1" applyFill="1" applyAlignment="1">
      <alignment/>
    </xf>
    <xf numFmtId="10" fontId="0" fillId="0" borderId="11" xfId="0" applyNumberFormat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2" xfId="0" applyFill="1" applyBorder="1" applyAlignment="1">
      <alignment wrapText="1"/>
    </xf>
    <xf numFmtId="2" fontId="0" fillId="0" borderId="2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auto="1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14</xdr:col>
      <xdr:colOff>85725</xdr:colOff>
      <xdr:row>24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62388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24</xdr:row>
      <xdr:rowOff>85725</xdr:rowOff>
    </xdr:from>
    <xdr:to>
      <xdr:col>11</xdr:col>
      <xdr:colOff>142875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971925"/>
          <a:ext cx="39338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52</xdr:row>
      <xdr:rowOff>76200</xdr:rowOff>
    </xdr:from>
    <xdr:to>
      <xdr:col>10</xdr:col>
      <xdr:colOff>571500</xdr:colOff>
      <xdr:row>60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8543925"/>
          <a:ext cx="3095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workbookViewId="0" topLeftCell="H68">
      <selection activeCell="F21" sqref="F21"/>
    </sheetView>
  </sheetViews>
  <sheetFormatPr defaultColWidth="9.140625" defaultRowHeight="12.75"/>
  <cols>
    <col min="9" max="9" width="48.57421875" style="0" customWidth="1"/>
  </cols>
  <sheetData>
    <row r="1" spans="1:19" ht="15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4" ht="12.75">
      <c r="B2" t="s">
        <v>78</v>
      </c>
      <c r="C2" t="s">
        <v>79</v>
      </c>
      <c r="D2" t="s">
        <v>80</v>
      </c>
    </row>
    <row r="3" spans="2:9" ht="12.75">
      <c r="B3">
        <v>-0.7474</v>
      </c>
      <c r="C3">
        <v>-0.72649</v>
      </c>
      <c r="D3">
        <v>-0.7674</v>
      </c>
      <c r="I3" t="s">
        <v>81</v>
      </c>
    </row>
    <row r="4" spans="2:11" ht="12.75">
      <c r="B4">
        <v>-0.15571</v>
      </c>
      <c r="C4">
        <v>0.50558</v>
      </c>
      <c r="D4">
        <v>-1.09804</v>
      </c>
      <c r="I4" t="s">
        <v>82</v>
      </c>
      <c r="J4" t="s">
        <v>83</v>
      </c>
      <c r="K4" t="s">
        <v>84</v>
      </c>
    </row>
    <row r="5" spans="2:11" ht="12.75">
      <c r="B5">
        <v>-0.20813</v>
      </c>
      <c r="C5">
        <v>1.27672</v>
      </c>
      <c r="D5">
        <v>-0.82928</v>
      </c>
      <c r="I5" t="s">
        <v>105</v>
      </c>
      <c r="J5">
        <v>1</v>
      </c>
      <c r="K5">
        <v>0.7280399956326923</v>
      </c>
    </row>
    <row r="6" spans="2:11" ht="12.75">
      <c r="B6">
        <v>-0.81391</v>
      </c>
      <c r="C6">
        <v>0.69918</v>
      </c>
      <c r="D6">
        <v>-0.81962</v>
      </c>
      <c r="I6" t="s">
        <v>106</v>
      </c>
      <c r="J6">
        <v>1</v>
      </c>
      <c r="K6">
        <v>0.8230592915536967</v>
      </c>
    </row>
    <row r="7" spans="2:11" ht="12.75">
      <c r="B7">
        <v>1.5086</v>
      </c>
      <c r="C7">
        <v>-0.40901</v>
      </c>
      <c r="D7">
        <v>0.36464</v>
      </c>
      <c r="I7" t="s">
        <v>107</v>
      </c>
      <c r="J7">
        <v>1</v>
      </c>
      <c r="K7">
        <v>0.9307885350837304</v>
      </c>
    </row>
    <row r="8" spans="2:11" ht="12.75">
      <c r="B8">
        <v>-0.52273</v>
      </c>
      <c r="C8">
        <v>-0.06516</v>
      </c>
      <c r="D8">
        <v>-0.41274</v>
      </c>
      <c r="I8" t="s">
        <v>108</v>
      </c>
      <c r="J8">
        <v>1</v>
      </c>
      <c r="K8">
        <v>0.8125855876253125</v>
      </c>
    </row>
    <row r="9" spans="2:11" ht="12.75">
      <c r="B9">
        <v>-0.61693</v>
      </c>
      <c r="C9">
        <v>0.58092</v>
      </c>
      <c r="D9">
        <v>-0.48479</v>
      </c>
      <c r="I9" t="s">
        <v>109</v>
      </c>
      <c r="J9">
        <v>1</v>
      </c>
      <c r="K9">
        <v>0.9187008275329295</v>
      </c>
    </row>
    <row r="10" spans="2:11" ht="12.75">
      <c r="B10">
        <v>1.99339</v>
      </c>
      <c r="C10">
        <v>-0.85163</v>
      </c>
      <c r="D10">
        <v>-0.42142</v>
      </c>
      <c r="I10" t="s">
        <v>110</v>
      </c>
      <c r="J10">
        <v>1</v>
      </c>
      <c r="K10">
        <v>0.86170666603489</v>
      </c>
    </row>
    <row r="11" spans="2:11" ht="12.75">
      <c r="B11">
        <v>2.14083</v>
      </c>
      <c r="C11">
        <v>-1.13413</v>
      </c>
      <c r="D11">
        <v>-0.64625</v>
      </c>
      <c r="I11" t="s">
        <v>111</v>
      </c>
      <c r="J11">
        <v>1</v>
      </c>
      <c r="K11">
        <v>0.8234795015082037</v>
      </c>
    </row>
    <row r="12" spans="2:11" ht="12.75">
      <c r="B12">
        <v>-0.67921</v>
      </c>
      <c r="C12">
        <v>-0.024</v>
      </c>
      <c r="D12">
        <v>1.66996</v>
      </c>
      <c r="I12" t="s">
        <v>112</v>
      </c>
      <c r="J12">
        <v>1</v>
      </c>
      <c r="K12">
        <v>0.49881876563128474</v>
      </c>
    </row>
    <row r="13" spans="2:11" ht="12.75">
      <c r="B13">
        <v>-0.9747</v>
      </c>
      <c r="C13">
        <v>-1.0404</v>
      </c>
      <c r="D13">
        <v>1.4949</v>
      </c>
      <c r="I13" t="s">
        <v>113</v>
      </c>
      <c r="J13">
        <v>1</v>
      </c>
      <c r="K13">
        <v>0.858877549616774</v>
      </c>
    </row>
    <row r="14" spans="2:11" ht="12.75">
      <c r="B14">
        <v>-0.9747</v>
      </c>
      <c r="C14">
        <v>-1.0404</v>
      </c>
      <c r="D14">
        <v>1.4949</v>
      </c>
      <c r="I14" t="s">
        <v>114</v>
      </c>
      <c r="J14">
        <v>1</v>
      </c>
      <c r="K14">
        <v>0.687306028935204</v>
      </c>
    </row>
    <row r="15" spans="2:11" ht="12.75">
      <c r="B15">
        <v>-0.75714</v>
      </c>
      <c r="C15">
        <v>-0.78674</v>
      </c>
      <c r="D15">
        <v>1.3552</v>
      </c>
      <c r="I15" t="s">
        <v>115</v>
      </c>
      <c r="J15">
        <v>1</v>
      </c>
      <c r="K15">
        <v>0.8889327445683135</v>
      </c>
    </row>
    <row r="16" spans="2:11" ht="12.75">
      <c r="B16">
        <v>-0.74771</v>
      </c>
      <c r="C16">
        <v>-0.84434</v>
      </c>
      <c r="D16">
        <v>1.27747</v>
      </c>
      <c r="I16" t="s">
        <v>116</v>
      </c>
      <c r="J16">
        <v>1</v>
      </c>
      <c r="K16">
        <v>0.6861224053355675</v>
      </c>
    </row>
    <row r="17" spans="2:11" ht="12.75">
      <c r="B17">
        <v>1.81513</v>
      </c>
      <c r="C17">
        <v>-0.86729</v>
      </c>
      <c r="D17">
        <v>-0.08889</v>
      </c>
      <c r="I17" t="s">
        <v>117</v>
      </c>
      <c r="J17">
        <v>1</v>
      </c>
      <c r="K17">
        <v>0.8972351536315314</v>
      </c>
    </row>
    <row r="18" spans="2:11" ht="12.75">
      <c r="B18">
        <v>1.94832</v>
      </c>
      <c r="C18">
        <v>-0.33994</v>
      </c>
      <c r="D18">
        <v>0.19708</v>
      </c>
      <c r="I18" t="s">
        <v>118</v>
      </c>
      <c r="J18">
        <v>1</v>
      </c>
      <c r="K18">
        <v>0.5866981788650412</v>
      </c>
    </row>
    <row r="19" spans="2:9" ht="12.75">
      <c r="B19">
        <v>-0.6176</v>
      </c>
      <c r="C19">
        <v>-0.59003</v>
      </c>
      <c r="D19">
        <v>-0.36109</v>
      </c>
      <c r="I19" t="s">
        <v>85</v>
      </c>
    </row>
    <row r="20" spans="2:4" ht="12.75">
      <c r="B20">
        <v>-0.98296</v>
      </c>
      <c r="C20">
        <v>-0.80214</v>
      </c>
      <c r="D20">
        <v>1.54617</v>
      </c>
    </row>
    <row r="21" spans="2:4" ht="12.75">
      <c r="B21">
        <v>-0.79535</v>
      </c>
      <c r="C21">
        <v>-0.25496</v>
      </c>
      <c r="D21">
        <v>-0.99068</v>
      </c>
    </row>
    <row r="22" spans="2:4" ht="12.75">
      <c r="B22">
        <v>0.00097</v>
      </c>
      <c r="C22">
        <v>-0.18477</v>
      </c>
      <c r="D22">
        <v>1.76747</v>
      </c>
    </row>
    <row r="23" spans="2:4" ht="12.75">
      <c r="B23">
        <v>1.54167</v>
      </c>
      <c r="C23">
        <v>-0.25387</v>
      </c>
      <c r="D23">
        <v>0.16544</v>
      </c>
    </row>
    <row r="24" spans="2:9" ht="12.75">
      <c r="B24">
        <v>0.40009</v>
      </c>
      <c r="C24">
        <v>0.97619</v>
      </c>
      <c r="D24">
        <v>1.60806</v>
      </c>
      <c r="I24" t="s">
        <v>86</v>
      </c>
    </row>
    <row r="25" spans="2:16" ht="12.75">
      <c r="B25">
        <v>-0.74725</v>
      </c>
      <c r="C25">
        <v>-0.51926</v>
      </c>
      <c r="D25">
        <v>-0.62136</v>
      </c>
      <c r="I25" t="s">
        <v>87</v>
      </c>
      <c r="J25" t="s">
        <v>88</v>
      </c>
      <c r="M25" t="s">
        <v>89</v>
      </c>
      <c r="P25" t="s">
        <v>90</v>
      </c>
    </row>
    <row r="26" spans="2:18" ht="12.75">
      <c r="B26">
        <v>1.07586</v>
      </c>
      <c r="C26">
        <v>1.21883</v>
      </c>
      <c r="D26">
        <v>0.36581</v>
      </c>
      <c r="J26" t="s">
        <v>91</v>
      </c>
      <c r="K26" t="s">
        <v>92</v>
      </c>
      <c r="L26" t="s">
        <v>93</v>
      </c>
      <c r="M26" t="s">
        <v>91</v>
      </c>
      <c r="N26" t="s">
        <v>92</v>
      </c>
      <c r="O26" t="s">
        <v>93</v>
      </c>
      <c r="P26" t="s">
        <v>91</v>
      </c>
      <c r="Q26" t="s">
        <v>92</v>
      </c>
      <c r="R26" t="s">
        <v>93</v>
      </c>
    </row>
    <row r="27" spans="2:18" ht="12.75">
      <c r="B27">
        <v>1.255</v>
      </c>
      <c r="C27">
        <v>0.54533</v>
      </c>
      <c r="D27">
        <v>0.14433</v>
      </c>
      <c r="I27">
        <v>1</v>
      </c>
      <c r="J27">
        <v>5.0980729682651456</v>
      </c>
      <c r="K27">
        <v>36.414806916179614</v>
      </c>
      <c r="L27">
        <v>36.414806916179614</v>
      </c>
      <c r="M27">
        <v>5.098072968265141</v>
      </c>
      <c r="N27">
        <v>36.41480691617958</v>
      </c>
      <c r="O27">
        <v>36.41480691617958</v>
      </c>
      <c r="P27">
        <v>4.799163735178561</v>
      </c>
      <c r="Q27">
        <v>34.279740965561146</v>
      </c>
      <c r="R27">
        <v>34.279740965561146</v>
      </c>
    </row>
    <row r="28" spans="2:18" ht="12.75">
      <c r="B28">
        <v>-0.61363</v>
      </c>
      <c r="C28">
        <v>-0.76303</v>
      </c>
      <c r="D28">
        <v>1.41012</v>
      </c>
      <c r="I28">
        <v>2</v>
      </c>
      <c r="J28">
        <v>3.762897420430773</v>
      </c>
      <c r="K28">
        <v>26.877838717362664</v>
      </c>
      <c r="L28">
        <v>63.29264563354228</v>
      </c>
      <c r="M28">
        <v>3.762897420430772</v>
      </c>
      <c r="N28">
        <v>26.877838717362657</v>
      </c>
      <c r="O28">
        <v>63.292645633542236</v>
      </c>
      <c r="P28">
        <v>4.014801527957113</v>
      </c>
      <c r="Q28">
        <v>28.67715377112224</v>
      </c>
      <c r="R28">
        <v>62.95689473668339</v>
      </c>
    </row>
    <row r="29" spans="2:18" ht="12.75">
      <c r="B29">
        <v>-0.60503</v>
      </c>
      <c r="C29">
        <v>0.27825</v>
      </c>
      <c r="D29">
        <v>-0.156</v>
      </c>
      <c r="I29">
        <v>3</v>
      </c>
      <c r="J29">
        <v>2.141380842859259</v>
      </c>
      <c r="K29">
        <v>15.295577448994708</v>
      </c>
      <c r="L29">
        <v>78.58822308253698</v>
      </c>
      <c r="M29">
        <v>2.1413808428592582</v>
      </c>
      <c r="N29">
        <v>15.2955774489947</v>
      </c>
      <c r="O29">
        <v>78.58822308253694</v>
      </c>
      <c r="P29">
        <v>2.1883859684194964</v>
      </c>
      <c r="Q29">
        <v>15.631328345853547</v>
      </c>
      <c r="R29">
        <v>78.58822308253693</v>
      </c>
    </row>
    <row r="30" spans="2:12" ht="12.75">
      <c r="B30">
        <v>-0.57797</v>
      </c>
      <c r="C30">
        <v>-0.65452</v>
      </c>
      <c r="D30">
        <v>-0.45136</v>
      </c>
      <c r="I30">
        <v>4</v>
      </c>
      <c r="J30">
        <v>1.1965705777608289</v>
      </c>
      <c r="K30">
        <v>8.546932698291634</v>
      </c>
      <c r="L30">
        <v>87.13515578082863</v>
      </c>
    </row>
    <row r="31" spans="2:12" ht="12.75">
      <c r="B31">
        <v>2.22864</v>
      </c>
      <c r="C31">
        <v>-1.15287</v>
      </c>
      <c r="D31">
        <v>-0.64582</v>
      </c>
      <c r="I31">
        <v>5</v>
      </c>
      <c r="J31">
        <v>0.6057881914840666</v>
      </c>
      <c r="K31">
        <v>4.327058510600476</v>
      </c>
      <c r="L31">
        <v>91.4622142914291</v>
      </c>
    </row>
    <row r="32" spans="2:12" ht="12.75">
      <c r="B32">
        <v>-0.25386</v>
      </c>
      <c r="C32">
        <v>0.22766</v>
      </c>
      <c r="D32">
        <v>-1.27856</v>
      </c>
      <c r="I32">
        <v>6</v>
      </c>
      <c r="J32">
        <v>0.3750658919269385</v>
      </c>
      <c r="K32">
        <v>2.679042085192418</v>
      </c>
      <c r="L32">
        <v>94.14125637662153</v>
      </c>
    </row>
    <row r="33" spans="2:12" ht="12.75">
      <c r="B33">
        <v>0.03722</v>
      </c>
      <c r="C33">
        <v>3.94165</v>
      </c>
      <c r="D33">
        <v>1.85454</v>
      </c>
      <c r="I33">
        <v>7</v>
      </c>
      <c r="J33">
        <v>0.2976853312182195</v>
      </c>
      <c r="K33">
        <v>2.1263237944158537</v>
      </c>
      <c r="L33">
        <v>96.26758017103738</v>
      </c>
    </row>
    <row r="34" spans="2:12" ht="12.75">
      <c r="B34">
        <v>1.255</v>
      </c>
      <c r="C34">
        <v>0.54533</v>
      </c>
      <c r="D34">
        <v>0.14433</v>
      </c>
      <c r="I34">
        <v>8</v>
      </c>
      <c r="J34">
        <v>0.24073091086015697</v>
      </c>
      <c r="K34">
        <v>1.7195065061439783</v>
      </c>
      <c r="L34">
        <v>97.98708667718135</v>
      </c>
    </row>
    <row r="35" spans="2:12" ht="12.75">
      <c r="B35">
        <v>-0.18052</v>
      </c>
      <c r="C35">
        <v>0.79304</v>
      </c>
      <c r="D35">
        <v>-0.9945</v>
      </c>
      <c r="I35">
        <v>9</v>
      </c>
      <c r="J35">
        <v>0.10525173457221576</v>
      </c>
      <c r="K35">
        <v>0.7517981040872554</v>
      </c>
      <c r="L35">
        <v>98.73888478126861</v>
      </c>
    </row>
    <row r="36" spans="2:12" ht="12.75">
      <c r="B36">
        <v>-0.53845</v>
      </c>
      <c r="C36">
        <v>-0.66079</v>
      </c>
      <c r="D36">
        <v>-0.21098</v>
      </c>
      <c r="I36">
        <v>10</v>
      </c>
      <c r="J36">
        <v>0.06921783615099415</v>
      </c>
      <c r="K36">
        <v>0.4944131153642439</v>
      </c>
      <c r="L36">
        <v>99.23329789663285</v>
      </c>
    </row>
    <row r="37" spans="2:12" ht="12.75">
      <c r="B37">
        <v>-0.58215</v>
      </c>
      <c r="C37">
        <v>0.70534</v>
      </c>
      <c r="D37">
        <v>-0.3266</v>
      </c>
      <c r="I37">
        <v>11</v>
      </c>
      <c r="J37">
        <v>0.050739840242344236</v>
      </c>
      <c r="K37">
        <v>0.36242743030245883</v>
      </c>
      <c r="L37">
        <v>99.59572532693531</v>
      </c>
    </row>
    <row r="38" spans="2:12" ht="12.75">
      <c r="B38">
        <v>-0.00335</v>
      </c>
      <c r="C38">
        <v>2.13651</v>
      </c>
      <c r="D38">
        <v>-0.89913</v>
      </c>
      <c r="I38">
        <v>12</v>
      </c>
      <c r="J38">
        <v>0.037881537246792336</v>
      </c>
      <c r="K38">
        <v>0.27058240890565954</v>
      </c>
      <c r="L38">
        <v>99.86630773584096</v>
      </c>
    </row>
    <row r="39" spans="2:12" ht="12.75">
      <c r="B39">
        <v>-0.80467</v>
      </c>
      <c r="C39">
        <v>-0.58824</v>
      </c>
      <c r="D39">
        <v>-0.92503</v>
      </c>
      <c r="I39">
        <v>13</v>
      </c>
      <c r="J39">
        <v>0.013041163186670734</v>
      </c>
      <c r="K39">
        <v>0.09315116561907667</v>
      </c>
      <c r="L39">
        <v>99.95945890146004</v>
      </c>
    </row>
    <row r="40" spans="2:12" ht="12.75">
      <c r="B40">
        <v>-0.20018</v>
      </c>
      <c r="C40">
        <v>1.48093</v>
      </c>
      <c r="D40">
        <v>-1.22947</v>
      </c>
      <c r="I40">
        <v>14</v>
      </c>
      <c r="J40">
        <v>0.005675753795592852</v>
      </c>
      <c r="K40">
        <v>0.040541098539948944</v>
      </c>
      <c r="L40">
        <v>100</v>
      </c>
    </row>
    <row r="41" spans="2:9" ht="12.75">
      <c r="B41">
        <v>-0.71295</v>
      </c>
      <c r="C41">
        <v>-0.23362</v>
      </c>
      <c r="D41">
        <v>-0.77371</v>
      </c>
      <c r="I41" t="s">
        <v>85</v>
      </c>
    </row>
    <row r="42" spans="2:4" ht="12.75">
      <c r="B42">
        <v>-0.79824</v>
      </c>
      <c r="C42">
        <v>-0.66943</v>
      </c>
      <c r="D42">
        <v>-0.94585</v>
      </c>
    </row>
    <row r="43" spans="2:4" ht="12.75">
      <c r="B43">
        <v>0.02219</v>
      </c>
      <c r="C43">
        <v>0.8346</v>
      </c>
      <c r="D43">
        <v>-0.18386</v>
      </c>
    </row>
    <row r="44" spans="2:4" ht="12.75">
      <c r="B44">
        <v>-0.806</v>
      </c>
      <c r="C44">
        <v>-0.66343</v>
      </c>
      <c r="D44">
        <v>-0.9785</v>
      </c>
    </row>
    <row r="45" spans="2:4" ht="12.75">
      <c r="B45">
        <v>-0.80321</v>
      </c>
      <c r="C45">
        <v>-0.6639</v>
      </c>
      <c r="D45">
        <v>-0.96324</v>
      </c>
    </row>
    <row r="46" spans="2:9" ht="12.75">
      <c r="B46">
        <v>0.59873</v>
      </c>
      <c r="C46">
        <v>0.03835</v>
      </c>
      <c r="D46">
        <v>1.64371</v>
      </c>
      <c r="I46" t="s">
        <v>94</v>
      </c>
    </row>
    <row r="47" spans="9:10" ht="12.75">
      <c r="I47" t="s">
        <v>82</v>
      </c>
      <c r="J47" t="s">
        <v>87</v>
      </c>
    </row>
    <row r="48" spans="10:12" ht="12.75">
      <c r="J48">
        <v>1</v>
      </c>
      <c r="K48">
        <v>2</v>
      </c>
      <c r="L48">
        <v>3</v>
      </c>
    </row>
    <row r="49" spans="9:12" ht="12.75">
      <c r="I49" t="s">
        <v>105</v>
      </c>
      <c r="J49">
        <v>0.7454746864596751</v>
      </c>
      <c r="K49">
        <v>0.2034209915342842</v>
      </c>
      <c r="L49">
        <v>0.3618388974167235</v>
      </c>
    </row>
    <row r="50" spans="9:12" ht="12.75">
      <c r="I50" t="s">
        <v>106</v>
      </c>
      <c r="J50">
        <v>-0.7346578338892494</v>
      </c>
      <c r="K50">
        <v>0.022201125427488765</v>
      </c>
      <c r="L50">
        <v>0.5318310527682693</v>
      </c>
    </row>
    <row r="51" spans="9:12" ht="12.75">
      <c r="I51" t="s">
        <v>107</v>
      </c>
      <c r="J51">
        <v>0.8414095173466593</v>
      </c>
      <c r="K51">
        <v>-0.46675543646941403</v>
      </c>
      <c r="L51">
        <v>0.07041251116413245</v>
      </c>
    </row>
    <row r="52" spans="9:12" ht="12.75">
      <c r="I52" t="s">
        <v>108</v>
      </c>
      <c r="J52">
        <v>0.3908802886354425</v>
      </c>
      <c r="K52">
        <v>0.8042468079605655</v>
      </c>
      <c r="L52">
        <v>-0.11395288266133058</v>
      </c>
    </row>
    <row r="53" spans="9:12" ht="12.75">
      <c r="I53" t="s">
        <v>109</v>
      </c>
      <c r="J53">
        <v>-0.41352798574598526</v>
      </c>
      <c r="K53">
        <v>0.3643613208722686</v>
      </c>
      <c r="L53">
        <v>-0.784178717123854</v>
      </c>
    </row>
    <row r="54" spans="9:12" ht="12.75">
      <c r="I54" t="s">
        <v>110</v>
      </c>
      <c r="J54">
        <v>-0.21876252917167924</v>
      </c>
      <c r="K54">
        <v>-0.09226710749996411</v>
      </c>
      <c r="L54">
        <v>0.8974053725819175</v>
      </c>
    </row>
    <row r="55" spans="9:12" ht="12.75">
      <c r="I55" t="s">
        <v>111</v>
      </c>
      <c r="J55">
        <v>0.37815877768535694</v>
      </c>
      <c r="K55">
        <v>0.7633355221467258</v>
      </c>
      <c r="L55">
        <v>0.3127208355653743</v>
      </c>
    </row>
    <row r="56" spans="9:12" ht="12.75">
      <c r="I56" t="s">
        <v>112</v>
      </c>
      <c r="J56">
        <v>0.6032616934973722</v>
      </c>
      <c r="K56">
        <v>0.3584471886215536</v>
      </c>
      <c r="L56">
        <v>0.08006065050492406</v>
      </c>
    </row>
    <row r="57" spans="9:12" ht="12.75">
      <c r="I57" t="s">
        <v>113</v>
      </c>
      <c r="J57">
        <v>0.7306055400501158</v>
      </c>
      <c r="K57">
        <v>-0.5471991946674334</v>
      </c>
      <c r="L57">
        <v>-0.16020654112789845</v>
      </c>
    </row>
    <row r="58" spans="9:12" ht="12.75">
      <c r="I58" t="s">
        <v>114</v>
      </c>
      <c r="J58">
        <v>0.5665279231781178</v>
      </c>
      <c r="K58">
        <v>-0.5479234983484644</v>
      </c>
      <c r="L58">
        <v>-0.25716139125512766</v>
      </c>
    </row>
    <row r="59" spans="9:12" ht="12.75">
      <c r="I59" t="s">
        <v>115</v>
      </c>
      <c r="J59">
        <v>0.39208307190008973</v>
      </c>
      <c r="K59">
        <v>0.8545506925545078</v>
      </c>
      <c r="L59">
        <v>-0.07033294499957864</v>
      </c>
    </row>
    <row r="60" spans="9:12" ht="12.75">
      <c r="I60" t="s">
        <v>116</v>
      </c>
      <c r="J60">
        <v>0.24668387118359875</v>
      </c>
      <c r="K60">
        <v>0.7907313239234978</v>
      </c>
      <c r="L60">
        <v>0.003666933273677174</v>
      </c>
    </row>
    <row r="61" spans="9:12" ht="12.75">
      <c r="I61" t="s">
        <v>117</v>
      </c>
      <c r="J61">
        <v>-0.9302580529316847</v>
      </c>
      <c r="K61">
        <v>0.1477665388557573</v>
      </c>
      <c r="L61">
        <v>0.10010074216444241</v>
      </c>
    </row>
    <row r="62" spans="9:12" ht="12.75">
      <c r="I62" t="s">
        <v>118</v>
      </c>
      <c r="J62">
        <v>0.6938078441736875</v>
      </c>
      <c r="K62">
        <v>-0.1640670165743366</v>
      </c>
      <c r="L62">
        <v>0.2800194070069033</v>
      </c>
    </row>
    <row r="63" ht="12.75">
      <c r="I63" t="s">
        <v>85</v>
      </c>
    </row>
    <row r="64" spans="9:10" ht="12.75">
      <c r="I64" t="s">
        <v>95</v>
      </c>
      <c r="J64" t="s">
        <v>96</v>
      </c>
    </row>
    <row r="69" spans="9:12" ht="12.75">
      <c r="I69" s="91" t="s">
        <v>204</v>
      </c>
      <c r="J69" s="92"/>
      <c r="K69" s="92"/>
      <c r="L69" s="92"/>
    </row>
    <row r="70" spans="9:12" ht="13.5" thickBot="1">
      <c r="I70" s="93"/>
      <c r="J70" s="93"/>
      <c r="K70" s="93"/>
      <c r="L70" s="93"/>
    </row>
    <row r="71" spans="9:12" ht="14.25" thickBot="1" thickTop="1">
      <c r="I71" s="41"/>
      <c r="J71" s="44" t="s">
        <v>122</v>
      </c>
      <c r="K71" s="44" t="s">
        <v>123</v>
      </c>
      <c r="L71" s="45" t="s">
        <v>124</v>
      </c>
    </row>
    <row r="72" spans="9:12" ht="12.75">
      <c r="I72" s="52" t="s">
        <v>205</v>
      </c>
      <c r="J72" s="54">
        <v>0.5312859309505971</v>
      </c>
      <c r="K72" s="55">
        <v>0.5527422716295465</v>
      </c>
      <c r="L72" s="47">
        <v>0.37450131690083316</v>
      </c>
    </row>
    <row r="73" spans="9:12" ht="12.75">
      <c r="I73" s="52" t="s">
        <v>206</v>
      </c>
      <c r="J73" s="56">
        <v>-0.7295300970616462</v>
      </c>
      <c r="K73" s="57">
        <v>-0.25518858700786</v>
      </c>
      <c r="L73" s="58">
        <v>0.4751041086918251</v>
      </c>
    </row>
    <row r="74" spans="9:12" ht="12.75">
      <c r="I74" s="52" t="s">
        <v>207</v>
      </c>
      <c r="J74" s="56">
        <v>0.945119859816672</v>
      </c>
      <c r="K74" s="57">
        <v>-0.029098334379746356</v>
      </c>
      <c r="L74" s="49">
        <v>0.19154705061725535</v>
      </c>
    </row>
    <row r="75" spans="9:12" ht="26.25">
      <c r="I75" s="52" t="s">
        <v>208</v>
      </c>
      <c r="J75" s="48">
        <v>0.011089966079316955</v>
      </c>
      <c r="K75" s="59">
        <v>0.8775009029143387</v>
      </c>
      <c r="L75" s="49">
        <v>-0.20604554268945602</v>
      </c>
    </row>
    <row r="76" spans="9:12" ht="12.75">
      <c r="I76" s="52" t="s">
        <v>125</v>
      </c>
      <c r="J76" s="48">
        <v>-0.4317181302015774</v>
      </c>
      <c r="K76" s="57">
        <v>0.05652852070899936</v>
      </c>
      <c r="L76" s="58">
        <v>-0.8538880546855281</v>
      </c>
    </row>
    <row r="77" spans="9:12" ht="26.25">
      <c r="I77" s="52" t="s">
        <v>126</v>
      </c>
      <c r="J77" s="48">
        <v>-0.26448656160404577</v>
      </c>
      <c r="K77" s="57">
        <v>-0.08727964826561077</v>
      </c>
      <c r="L77" s="58">
        <v>0.8855144198511907</v>
      </c>
    </row>
    <row r="78" spans="9:12" ht="26.25">
      <c r="I78" s="52" t="s">
        <v>209</v>
      </c>
      <c r="J78" s="48">
        <v>-0.03459118666915313</v>
      </c>
      <c r="K78" s="59">
        <v>0.8796239754921148</v>
      </c>
      <c r="L78" s="49">
        <v>0.22032842089133853</v>
      </c>
    </row>
    <row r="79" spans="9:12" ht="12.75">
      <c r="I79" s="52" t="s">
        <v>210</v>
      </c>
      <c r="J79" s="48">
        <v>0.3713178930737933</v>
      </c>
      <c r="K79" s="59">
        <v>0.5973084260099635</v>
      </c>
      <c r="L79" s="49">
        <v>0.06453241148464446</v>
      </c>
    </row>
    <row r="80" spans="9:12" ht="12.75">
      <c r="I80" s="52" t="s">
        <v>211</v>
      </c>
      <c r="J80" s="56">
        <v>0.9097168469433962</v>
      </c>
      <c r="K80" s="57">
        <v>-0.1741101534694409</v>
      </c>
      <c r="L80" s="49">
        <v>-0.03128038463617382</v>
      </c>
    </row>
    <row r="81" spans="9:12" ht="12.75">
      <c r="I81" s="52" t="s">
        <v>212</v>
      </c>
      <c r="J81" s="56">
        <v>0.7756641697586002</v>
      </c>
      <c r="K81" s="57">
        <v>-0.25846695444132434</v>
      </c>
      <c r="L81" s="49">
        <v>-0.13728058183782466</v>
      </c>
    </row>
    <row r="82" spans="9:12" ht="12.75">
      <c r="I82" s="52" t="s">
        <v>213</v>
      </c>
      <c r="J82" s="48">
        <v>-0.0151437849964555</v>
      </c>
      <c r="K82" s="59">
        <v>0.9271979188915973</v>
      </c>
      <c r="L82" s="49">
        <v>-0.170315676164544</v>
      </c>
    </row>
    <row r="83" spans="9:12" ht="12.75">
      <c r="I83" s="52" t="s">
        <v>119</v>
      </c>
      <c r="J83" s="48">
        <v>-0.12591397701526724</v>
      </c>
      <c r="K83" s="59">
        <v>0.8129203663780467</v>
      </c>
      <c r="L83" s="49">
        <v>-0.09710073972709196</v>
      </c>
    </row>
    <row r="84" spans="9:12" ht="12.75">
      <c r="I84" s="52" t="s">
        <v>120</v>
      </c>
      <c r="J84" s="56">
        <v>-0.9058644726085564</v>
      </c>
      <c r="K84" s="57">
        <v>-0.2762574128567072</v>
      </c>
      <c r="L84" s="49">
        <v>0.018070770289942896</v>
      </c>
    </row>
    <row r="85" spans="9:12" ht="13.5" thickBot="1">
      <c r="I85" s="53" t="s">
        <v>121</v>
      </c>
      <c r="J85" s="60">
        <v>0.6557357165156308</v>
      </c>
      <c r="K85" s="61">
        <v>0.1949350370969671</v>
      </c>
      <c r="L85" s="51">
        <v>0.344541986211808</v>
      </c>
    </row>
    <row r="86" ht="13.5" thickTop="1"/>
    <row r="88" ht="12.75">
      <c r="I88" t="s">
        <v>97</v>
      </c>
    </row>
    <row r="89" spans="9:10" ht="12.75">
      <c r="I89" t="s">
        <v>95</v>
      </c>
      <c r="J89" t="s">
        <v>98</v>
      </c>
    </row>
    <row r="91" ht="12.75">
      <c r="I91" t="s">
        <v>99</v>
      </c>
    </row>
    <row r="92" spans="9:12" ht="12.75">
      <c r="I92" t="s">
        <v>87</v>
      </c>
      <c r="J92">
        <v>1</v>
      </c>
      <c r="K92">
        <v>2</v>
      </c>
      <c r="L92">
        <v>3</v>
      </c>
    </row>
    <row r="93" spans="9:12" ht="12.75">
      <c r="I93">
        <v>1</v>
      </c>
      <c r="J93">
        <v>0.891241539494756</v>
      </c>
      <c r="K93">
        <v>0.44907371568424886</v>
      </c>
      <c r="L93">
        <v>0.06341384833425277</v>
      </c>
    </row>
    <row r="94" spans="9:12" ht="12.75">
      <c r="I94">
        <v>2</v>
      </c>
      <c r="J94">
        <v>-0.4367098892264731</v>
      </c>
      <c r="K94">
        <v>0.8874844310054887</v>
      </c>
      <c r="L94">
        <v>-0.1471592925189085</v>
      </c>
    </row>
    <row r="95" spans="9:12" ht="12.75">
      <c r="I95">
        <v>3</v>
      </c>
      <c r="J95">
        <v>-0.12236417339572422</v>
      </c>
      <c r="K95">
        <v>0.10346101973403525</v>
      </c>
      <c r="L95">
        <v>0.9870779231979482</v>
      </c>
    </row>
    <row r="96" ht="12.75">
      <c r="I96" t="s">
        <v>100</v>
      </c>
    </row>
    <row r="100" ht="12.75">
      <c r="I100" t="s">
        <v>101</v>
      </c>
    </row>
    <row r="101" spans="9:10" ht="12.75">
      <c r="I101" t="s">
        <v>82</v>
      </c>
      <c r="J101" t="s">
        <v>87</v>
      </c>
    </row>
    <row r="102" spans="10:12" ht="12.75">
      <c r="J102">
        <v>1</v>
      </c>
      <c r="K102">
        <v>2</v>
      </c>
      <c r="L102">
        <v>3</v>
      </c>
    </row>
    <row r="103" spans="9:12" ht="12.75">
      <c r="I103" t="s">
        <v>105</v>
      </c>
      <c r="J103">
        <v>0.08603853628115953</v>
      </c>
      <c r="K103">
        <v>0.1311259899487019</v>
      </c>
      <c r="L103">
        <v>0.16810848191768002</v>
      </c>
    </row>
    <row r="104" spans="9:12" ht="12.75">
      <c r="I104" t="s">
        <v>106</v>
      </c>
      <c r="J104">
        <v>-0.16139919404211048</v>
      </c>
      <c r="K104">
        <v>-0.03378213690726551</v>
      </c>
      <c r="L104">
        <v>0.23514312187335298</v>
      </c>
    </row>
    <row r="105" spans="9:12" ht="12.75">
      <c r="I105" t="s">
        <v>107</v>
      </c>
      <c r="J105">
        <v>0.19724121336436304</v>
      </c>
      <c r="K105">
        <v>-0.0325657110369518</v>
      </c>
      <c r="L105">
        <v>0.0611768977578956</v>
      </c>
    </row>
    <row r="106" spans="9:12" ht="12.75">
      <c r="I106" t="s">
        <v>108</v>
      </c>
      <c r="J106">
        <v>-0.018493335518371106</v>
      </c>
      <c r="K106">
        <v>0.21860850356082515</v>
      </c>
      <c r="L106">
        <v>-0.07911741535842717</v>
      </c>
    </row>
    <row r="107" spans="9:12" ht="12.75">
      <c r="I107" t="s">
        <v>109</v>
      </c>
      <c r="J107">
        <v>-0.06976923768251655</v>
      </c>
      <c r="K107">
        <v>0.011621018958833858</v>
      </c>
      <c r="L107">
        <v>-0.3808634842076141</v>
      </c>
    </row>
    <row r="108" spans="9:12" ht="12.75">
      <c r="I108" t="s">
        <v>110</v>
      </c>
      <c r="J108">
        <v>-0.07881580526733782</v>
      </c>
      <c r="K108">
        <v>0.0023267797695083856</v>
      </c>
      <c r="L108">
        <v>0.4145497755634212</v>
      </c>
    </row>
    <row r="109" spans="9:12" ht="12.75">
      <c r="I109" t="s">
        <v>111</v>
      </c>
      <c r="J109">
        <v>-0.040350534036107624</v>
      </c>
      <c r="K109">
        <v>0.22845370389535535</v>
      </c>
      <c r="L109">
        <v>0.1190012307950367</v>
      </c>
    </row>
    <row r="110" spans="9:12" ht="12.75">
      <c r="I110" t="s">
        <v>112</v>
      </c>
      <c r="J110">
        <v>0.05928666937151089</v>
      </c>
      <c r="K110">
        <v>0.14154787543007213</v>
      </c>
      <c r="L110">
        <v>0.030389972895495738</v>
      </c>
    </row>
    <row r="111" spans="9:12" ht="12.75">
      <c r="I111" t="s">
        <v>113</v>
      </c>
      <c r="J111">
        <v>0.2003847696505736</v>
      </c>
      <c r="K111">
        <v>-0.07244124618233044</v>
      </c>
      <c r="L111">
        <v>-0.043360136406134495</v>
      </c>
    </row>
    <row r="112" spans="9:12" ht="12.75">
      <c r="I112" t="s">
        <v>114</v>
      </c>
      <c r="J112">
        <v>0.17732515311216793</v>
      </c>
      <c r="K112">
        <v>-0.09174955439840184</v>
      </c>
      <c r="L112">
        <v>-0.09006445659528042</v>
      </c>
    </row>
    <row r="113" spans="9:12" ht="12.75">
      <c r="I113" t="s">
        <v>115</v>
      </c>
      <c r="J113">
        <v>-0.02661373318989529</v>
      </c>
      <c r="K113">
        <v>0.2326861935420907</v>
      </c>
      <c r="L113">
        <v>-0.06096295532143107</v>
      </c>
    </row>
    <row r="114" spans="9:12" ht="12.75">
      <c r="I114" t="s">
        <v>116</v>
      </c>
      <c r="J114">
        <v>-0.048854195851201834</v>
      </c>
      <c r="K114">
        <v>0.20840184795770048</v>
      </c>
      <c r="L114">
        <v>-0.026165163975742204</v>
      </c>
    </row>
    <row r="115" spans="9:12" ht="12.75">
      <c r="I115" t="s">
        <v>117</v>
      </c>
      <c r="J115">
        <v>-0.18549639553548294</v>
      </c>
      <c r="K115">
        <v>-0.04225628333783228</v>
      </c>
      <c r="L115">
        <v>0.028791698381016136</v>
      </c>
    </row>
    <row r="116" spans="9:12" ht="12.75">
      <c r="I116" t="s">
        <v>118</v>
      </c>
      <c r="J116">
        <v>0.12433104528271079</v>
      </c>
      <c r="K116">
        <v>0.03594915645468707</v>
      </c>
      <c r="L116">
        <v>0.144122504337027</v>
      </c>
    </row>
    <row r="117" ht="12.75">
      <c r="I117" t="s">
        <v>102</v>
      </c>
    </row>
    <row r="119" ht="12.75">
      <c r="I119" t="s">
        <v>103</v>
      </c>
    </row>
    <row r="120" spans="9:12" ht="12.75">
      <c r="I120" t="s">
        <v>87</v>
      </c>
      <c r="J120">
        <v>1</v>
      </c>
      <c r="K120">
        <v>2</v>
      </c>
      <c r="L120">
        <v>3</v>
      </c>
    </row>
    <row r="121" spans="9:12" ht="12.75">
      <c r="I121">
        <v>1</v>
      </c>
      <c r="J121">
        <v>1</v>
      </c>
      <c r="K121">
        <v>0</v>
      </c>
      <c r="L121">
        <v>0</v>
      </c>
    </row>
    <row r="122" spans="9:12" ht="12.75">
      <c r="I122">
        <v>2</v>
      </c>
      <c r="J122">
        <v>0</v>
      </c>
      <c r="K122">
        <v>1</v>
      </c>
      <c r="L122">
        <v>0</v>
      </c>
    </row>
    <row r="123" spans="9:12" ht="12.75">
      <c r="I123">
        <v>3</v>
      </c>
      <c r="J123">
        <v>0</v>
      </c>
      <c r="K123">
        <v>0</v>
      </c>
      <c r="L123">
        <v>1</v>
      </c>
    </row>
    <row r="124" ht="12.75">
      <c r="I124" t="s">
        <v>104</v>
      </c>
    </row>
  </sheetData>
  <mergeCells count="1">
    <mergeCell ref="I69:L70"/>
  </mergeCells>
  <conditionalFormatting sqref="J72:L85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C3" sqref="C3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0.6079918736401663</v>
      </c>
      <c r="C2">
        <v>11.477159687264654</v>
      </c>
      <c r="D2">
        <v>9.834978142997386E-07</v>
      </c>
      <c r="E2">
        <v>1733018.138650045</v>
      </c>
      <c r="F2">
        <v>163572300.72111523</v>
      </c>
      <c r="G2">
        <v>64121671.13005164</v>
      </c>
      <c r="H2">
        <v>623.2489917851262</v>
      </c>
      <c r="I2">
        <v>623.2489917851262</v>
      </c>
      <c r="J2">
        <f>(I2-12)/43</f>
        <v>14.215092832212237</v>
      </c>
      <c r="K2">
        <f>EXP(J2)</f>
        <v>1491201.6541872483</v>
      </c>
      <c r="L2">
        <f>K2*43</f>
        <v>64121671.13005168</v>
      </c>
      <c r="M2">
        <f>1-L2/$F$2</f>
        <v>0.6079918736401662</v>
      </c>
      <c r="O2" s="3">
        <f>I2-DOC4!$H$2</f>
        <v>1.8935274312609636</v>
      </c>
      <c r="P2">
        <f>EXP(-O2/2)</f>
        <v>0.3879946548434304</v>
      </c>
      <c r="Q2" s="4">
        <f>P2/SUM(DOC1!$P$2:$P$20,DOC2!$P$2:$P$20,DOC3!$P$2:$P$20,DOC4!$P$2:$P$20,DOC5!$P$2)</f>
        <v>0.25173800765232823</v>
      </c>
    </row>
    <row r="3" spans="2:15" ht="12.75">
      <c r="B3" t="s">
        <v>2</v>
      </c>
      <c r="C3" t="s">
        <v>60</v>
      </c>
      <c r="D3" t="s">
        <v>146</v>
      </c>
      <c r="E3" t="s">
        <v>61</v>
      </c>
      <c r="F3" t="s">
        <v>145</v>
      </c>
      <c r="G3" t="s">
        <v>3</v>
      </c>
      <c r="O3" s="3"/>
    </row>
    <row r="4" spans="1:15" ht="12.75">
      <c r="A4" t="s">
        <v>0</v>
      </c>
      <c r="B4">
        <v>991.3134653672621</v>
      </c>
      <c r="C4">
        <v>-1186.5174332917948</v>
      </c>
      <c r="D4">
        <v>4210.046997640325</v>
      </c>
      <c r="E4">
        <v>-111.06674003318204</v>
      </c>
      <c r="F4">
        <v>-1525.1988608251393</v>
      </c>
      <c r="G4">
        <v>-3998.368389431325</v>
      </c>
      <c r="O4" s="3"/>
    </row>
    <row r="5" spans="1:15" ht="12.75">
      <c r="A5" t="s">
        <v>1</v>
      </c>
      <c r="B5">
        <v>0.00012013965813073568</v>
      </c>
      <c r="C5">
        <v>3.2826131910027064E-05</v>
      </c>
      <c r="D5">
        <v>0.024546946752795895</v>
      </c>
      <c r="E5">
        <v>0.0038606923901171653</v>
      </c>
      <c r="F5">
        <v>0.0029502477533828527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6" ht="12.75">
      <c r="A9" t="s">
        <v>10</v>
      </c>
      <c r="B9">
        <v>-149.13295986245112</v>
      </c>
      <c r="C9">
        <v>-2693.1249917992122</v>
      </c>
      <c r="D9">
        <v>2394.85907207431</v>
      </c>
      <c r="E9">
        <v>1157.9002138286846</v>
      </c>
      <c r="F9">
        <v>1008.7672539662335</v>
      </c>
    </row>
    <row r="10" spans="1:6" ht="12.75">
      <c r="A10" t="s">
        <v>11</v>
      </c>
      <c r="B10">
        <v>-1529.091073813513</v>
      </c>
      <c r="C10">
        <v>-4058.753716260514</v>
      </c>
      <c r="D10">
        <v>1000.5715686334879</v>
      </c>
      <c r="E10">
        <v>3630.907155153845</v>
      </c>
      <c r="F10">
        <v>2101.816081340332</v>
      </c>
    </row>
    <row r="11" spans="1:6" ht="12.75">
      <c r="A11" t="s">
        <v>12</v>
      </c>
      <c r="B11">
        <v>481.209144203528</v>
      </c>
      <c r="C11">
        <v>-2009.2643634883157</v>
      </c>
      <c r="D11">
        <v>2971.6826518953717</v>
      </c>
      <c r="E11">
        <v>2690.679488845179</v>
      </c>
      <c r="F11">
        <v>3171.888633048707</v>
      </c>
    </row>
    <row r="12" spans="1:6" ht="12.75">
      <c r="A12" t="s">
        <v>13</v>
      </c>
      <c r="B12">
        <v>743.403703849111</v>
      </c>
      <c r="C12">
        <v>-1826.3007450645641</v>
      </c>
      <c r="D12">
        <v>3313.108152762786</v>
      </c>
      <c r="E12">
        <v>1825.15426248603</v>
      </c>
      <c r="F12">
        <v>2568.557966335141</v>
      </c>
    </row>
    <row r="13" spans="1:6" ht="12.75">
      <c r="A13" t="s">
        <v>14</v>
      </c>
      <c r="B13">
        <v>926.6958228702797</v>
      </c>
      <c r="C13">
        <v>-1597.4041080761217</v>
      </c>
      <c r="D13">
        <v>3450.795753816681</v>
      </c>
      <c r="E13">
        <v>278.96697932631423</v>
      </c>
      <c r="F13">
        <v>1205.662802196594</v>
      </c>
    </row>
    <row r="14" spans="1:6" ht="12.75">
      <c r="A14" t="s">
        <v>15</v>
      </c>
      <c r="B14">
        <v>1260.9867884776195</v>
      </c>
      <c r="C14">
        <v>-1302.8279277786432</v>
      </c>
      <c r="D14">
        <v>3824.801504733882</v>
      </c>
      <c r="E14">
        <v>1803.6386199383082</v>
      </c>
      <c r="F14">
        <v>3064.6254084159277</v>
      </c>
    </row>
    <row r="15" spans="1:6" ht="12.75">
      <c r="A15" t="s">
        <v>16</v>
      </c>
      <c r="B15">
        <v>-914.939872298944</v>
      </c>
      <c r="C15">
        <v>-3439.433151031323</v>
      </c>
      <c r="D15">
        <v>1609.5534064334352</v>
      </c>
      <c r="E15">
        <v>2817.343502125536</v>
      </c>
      <c r="F15">
        <v>1902.403629826592</v>
      </c>
    </row>
    <row r="16" spans="1:6" ht="12.75">
      <c r="A16" t="s">
        <v>17</v>
      </c>
      <c r="B16">
        <v>-929.2321912666821</v>
      </c>
      <c r="C16">
        <v>-3414.7858506145885</v>
      </c>
      <c r="D16">
        <v>1556.3214680812243</v>
      </c>
      <c r="E16">
        <v>1744.2489677070748</v>
      </c>
      <c r="F16">
        <v>815.0167764403927</v>
      </c>
    </row>
    <row r="17" spans="1:6" ht="12.75">
      <c r="A17" t="s">
        <v>18</v>
      </c>
      <c r="B17">
        <v>-763.6513318090587</v>
      </c>
      <c r="C17">
        <v>-3266.1192423718303</v>
      </c>
      <c r="D17">
        <v>1738.8165787537127</v>
      </c>
      <c r="E17">
        <v>1380.1754157111313</v>
      </c>
      <c r="F17">
        <v>616.5240839020727</v>
      </c>
    </row>
    <row r="18" spans="1:6" ht="12.75">
      <c r="A18" t="s">
        <v>19</v>
      </c>
      <c r="B18">
        <v>322.10043503746226</v>
      </c>
      <c r="C18">
        <v>-2226.01656557784</v>
      </c>
      <c r="D18">
        <v>2870.217435652765</v>
      </c>
      <c r="E18">
        <v>625.7426475759762</v>
      </c>
      <c r="F18">
        <v>947.8430826134385</v>
      </c>
    </row>
    <row r="19" spans="1:6" ht="12.75">
      <c r="A19" t="s">
        <v>20</v>
      </c>
      <c r="B19">
        <v>-447.12288009313625</v>
      </c>
      <c r="C19">
        <v>-2917.6087865566874</v>
      </c>
      <c r="D19">
        <v>2023.363026370415</v>
      </c>
      <c r="E19">
        <v>1841.0869993810352</v>
      </c>
      <c r="F19">
        <v>1393.964119287899</v>
      </c>
    </row>
    <row r="20" spans="1:6" ht="12.75">
      <c r="A20" t="s">
        <v>21</v>
      </c>
      <c r="B20">
        <v>-1676.7038201221355</v>
      </c>
      <c r="C20">
        <v>-4086.162988796401</v>
      </c>
      <c r="D20">
        <v>732.7553485521296</v>
      </c>
      <c r="E20">
        <v>1841.0869993810352</v>
      </c>
      <c r="F20">
        <v>164.3831792588997</v>
      </c>
    </row>
    <row r="21" spans="1:6" ht="12.75">
      <c r="A21" t="s">
        <v>22</v>
      </c>
      <c r="B21">
        <v>-41.724110988558664</v>
      </c>
      <c r="C21">
        <v>-2573.618595018956</v>
      </c>
      <c r="D21">
        <v>2490.170373041839</v>
      </c>
      <c r="E21">
        <v>792.7703893485564</v>
      </c>
      <c r="F21">
        <v>751.0462783599977</v>
      </c>
    </row>
    <row r="22" spans="1:6" ht="12.75">
      <c r="A22" t="s">
        <v>23</v>
      </c>
      <c r="B22">
        <v>-2823.2993733902013</v>
      </c>
      <c r="C22">
        <v>-4945.946767760996</v>
      </c>
      <c r="D22">
        <v>-700.6519790194061</v>
      </c>
      <c r="E22">
        <v>3446.2781707546005</v>
      </c>
      <c r="F22">
        <v>622.9787973643995</v>
      </c>
    </row>
    <row r="23" spans="1:6" ht="12.75">
      <c r="A23" t="s">
        <v>24</v>
      </c>
      <c r="B23">
        <v>79.09518560835409</v>
      </c>
      <c r="C23">
        <v>-2487.40515737032</v>
      </c>
      <c r="D23">
        <v>2645.5955285870277</v>
      </c>
      <c r="E23">
        <v>630.2097613174351</v>
      </c>
      <c r="F23">
        <v>709.3049469257892</v>
      </c>
    </row>
    <row r="24" spans="1:6" ht="12.75">
      <c r="A24" t="s">
        <v>25</v>
      </c>
      <c r="B24">
        <v>-202.51894396197747</v>
      </c>
      <c r="C24">
        <v>-2743.0807460625592</v>
      </c>
      <c r="D24">
        <v>2338.042858138604</v>
      </c>
      <c r="E24">
        <v>885.8090024862063</v>
      </c>
      <c r="F24">
        <v>683.2900585242288</v>
      </c>
    </row>
    <row r="25" spans="1:6" ht="12.75">
      <c r="A25" t="s">
        <v>26</v>
      </c>
      <c r="B25">
        <v>44.58659710374013</v>
      </c>
      <c r="C25">
        <v>-2501.660794831526</v>
      </c>
      <c r="D25">
        <v>2590.833989039006</v>
      </c>
      <c r="E25">
        <v>1361.3150315702183</v>
      </c>
      <c r="F25">
        <v>1405.9016286739584</v>
      </c>
    </row>
    <row r="26" spans="1:6" ht="12.75">
      <c r="A26" t="s">
        <v>27</v>
      </c>
      <c r="B26">
        <v>1178.3425036098345</v>
      </c>
      <c r="C26">
        <v>-1280.976836146912</v>
      </c>
      <c r="D26">
        <v>3637.661843366581</v>
      </c>
      <c r="E26">
        <v>-626.36825026207</v>
      </c>
      <c r="F26">
        <v>551.9742533477645</v>
      </c>
    </row>
    <row r="27" spans="1:6" ht="12.75">
      <c r="A27" t="s">
        <v>28</v>
      </c>
      <c r="B27">
        <v>-2932.392849461013</v>
      </c>
      <c r="C27">
        <v>-4941.515619424101</v>
      </c>
      <c r="D27">
        <v>-923.2700794979257</v>
      </c>
      <c r="E27">
        <v>4451.33848328694</v>
      </c>
      <c r="F27">
        <v>1518.9456338259265</v>
      </c>
    </row>
    <row r="28" spans="1:6" ht="12.75">
      <c r="A28" t="s">
        <v>29</v>
      </c>
      <c r="B28">
        <v>1438.6261860875634</v>
      </c>
      <c r="C28">
        <v>-1038.9209952676656</v>
      </c>
      <c r="D28">
        <v>3916.1733674427924</v>
      </c>
      <c r="E28">
        <v>-927.4719697587693</v>
      </c>
      <c r="F28">
        <v>511.15421632879406</v>
      </c>
    </row>
    <row r="29" spans="1:6" ht="12.75">
      <c r="A29" t="s">
        <v>30</v>
      </c>
      <c r="B29">
        <v>585.6265962133662</v>
      </c>
      <c r="C29">
        <v>-1967.8027339804053</v>
      </c>
      <c r="D29">
        <v>3139.0559264071376</v>
      </c>
      <c r="E29">
        <v>254.4675585335649</v>
      </c>
      <c r="F29">
        <v>840.094154746931</v>
      </c>
    </row>
    <row r="30" spans="1:6" ht="12.75">
      <c r="A30" t="s">
        <v>31</v>
      </c>
      <c r="B30">
        <v>65.94971000082</v>
      </c>
      <c r="C30">
        <v>-2481.351475388783</v>
      </c>
      <c r="D30">
        <v>2613.2508953904226</v>
      </c>
      <c r="E30">
        <v>1250.355163713774</v>
      </c>
      <c r="F30">
        <v>1316.304873714594</v>
      </c>
    </row>
    <row r="31" spans="1:6" ht="12.75">
      <c r="A31" t="s">
        <v>32</v>
      </c>
      <c r="B31">
        <v>-510.08889980171307</v>
      </c>
      <c r="C31">
        <v>-3117.502523855834</v>
      </c>
      <c r="D31">
        <v>2097.324724252408</v>
      </c>
      <c r="E31">
        <v>1868.2828792565838</v>
      </c>
      <c r="F31">
        <v>1358.1939794548707</v>
      </c>
    </row>
    <row r="32" spans="1:6" ht="12.75">
      <c r="A32" t="s">
        <v>33</v>
      </c>
      <c r="B32">
        <v>-235.61856165887366</v>
      </c>
      <c r="C32">
        <v>-2610.9189018772668</v>
      </c>
      <c r="D32">
        <v>2139.6817785595194</v>
      </c>
      <c r="E32">
        <v>4207.175382111829</v>
      </c>
      <c r="F32">
        <v>3971.5568204529554</v>
      </c>
    </row>
    <row r="33" spans="1:6" ht="12.75">
      <c r="A33" t="s">
        <v>34</v>
      </c>
      <c r="B33">
        <v>-494.9399587249282</v>
      </c>
      <c r="C33">
        <v>-3130.2558906753925</v>
      </c>
      <c r="D33">
        <v>2140.375973225536</v>
      </c>
      <c r="E33">
        <v>970.4197120981903</v>
      </c>
      <c r="F33">
        <v>475.4797533732621</v>
      </c>
    </row>
    <row r="34" spans="1:6" ht="12.75">
      <c r="A34" t="s">
        <v>35</v>
      </c>
      <c r="B34">
        <v>859.8757973462457</v>
      </c>
      <c r="C34">
        <v>-1673.4297199681891</v>
      </c>
      <c r="D34">
        <v>3393.1813146606805</v>
      </c>
      <c r="E34">
        <v>-287.06924577138307</v>
      </c>
      <c r="F34">
        <v>572.8065515748626</v>
      </c>
    </row>
    <row r="35" spans="1:6" ht="12.75">
      <c r="A35" t="s">
        <v>36</v>
      </c>
      <c r="B35">
        <v>102.41404443678653</v>
      </c>
      <c r="C35">
        <v>-2500.73663770661</v>
      </c>
      <c r="D35">
        <v>2705.5647265801827</v>
      </c>
      <c r="E35">
        <v>1588.73224897936</v>
      </c>
      <c r="F35">
        <v>1691.1462934161466</v>
      </c>
    </row>
    <row r="36" spans="1:6" ht="12.75">
      <c r="A36" t="s">
        <v>37</v>
      </c>
      <c r="B36">
        <v>1055.0385213095133</v>
      </c>
      <c r="C36">
        <v>-1531.1220772261163</v>
      </c>
      <c r="D36">
        <v>3641.199119845143</v>
      </c>
      <c r="E36">
        <v>1858.9509454999193</v>
      </c>
      <c r="F36">
        <v>2913.9894668094325</v>
      </c>
    </row>
    <row r="37" spans="1:6" ht="12.75">
      <c r="A37" t="s">
        <v>38</v>
      </c>
      <c r="B37">
        <v>256.77723467610895</v>
      </c>
      <c r="C37">
        <v>-2066.5024338186468</v>
      </c>
      <c r="D37">
        <v>2580.0569031708646</v>
      </c>
      <c r="E37">
        <v>513.5605371151</v>
      </c>
      <c r="F37">
        <v>770.337771791209</v>
      </c>
    </row>
    <row r="38" spans="1:6" ht="12.75">
      <c r="A38" t="s">
        <v>39</v>
      </c>
      <c r="B38">
        <v>-1123.3895866181083</v>
      </c>
      <c r="C38">
        <v>-3623.8656229841167</v>
      </c>
      <c r="D38">
        <v>1377.0864497479001</v>
      </c>
      <c r="E38">
        <v>3665.8414367518612</v>
      </c>
      <c r="F38">
        <v>2542.451850133753</v>
      </c>
    </row>
    <row r="39" spans="1:6" ht="12.75">
      <c r="A39" t="s">
        <v>40</v>
      </c>
      <c r="B39">
        <v>126.79275510983712</v>
      </c>
      <c r="C39">
        <v>-1763.8765802627188</v>
      </c>
      <c r="D39">
        <v>2017.462090482393</v>
      </c>
      <c r="E39">
        <v>1465.1066003839746</v>
      </c>
      <c r="F39">
        <v>1591.8993554938118</v>
      </c>
    </row>
    <row r="40" spans="1:6" ht="12.75">
      <c r="A40" t="s">
        <v>34</v>
      </c>
      <c r="B40">
        <v>-284.0911901979604</v>
      </c>
      <c r="C40">
        <v>-2923.888603663874</v>
      </c>
      <c r="D40">
        <v>2355.7062232679536</v>
      </c>
      <c r="E40">
        <v>1004.7749559240915</v>
      </c>
      <c r="F40">
        <v>720.6837657261311</v>
      </c>
    </row>
    <row r="41" spans="1:6" ht="12.75">
      <c r="A41" t="s">
        <v>41</v>
      </c>
      <c r="B41">
        <v>-425.6985647333522</v>
      </c>
      <c r="C41">
        <v>-3044.9955126726586</v>
      </c>
      <c r="D41">
        <v>2193.598383205954</v>
      </c>
      <c r="E41">
        <v>3021.38881257435</v>
      </c>
      <c r="F41">
        <v>2595.690247840998</v>
      </c>
    </row>
    <row r="42" spans="1:6" ht="12.75">
      <c r="A42" t="s">
        <v>42</v>
      </c>
      <c r="B42">
        <v>441.75594198159183</v>
      </c>
      <c r="C42">
        <v>-2161.1840720095806</v>
      </c>
      <c r="D42">
        <v>3044.6959559727648</v>
      </c>
      <c r="E42">
        <v>1457.7978107632575</v>
      </c>
      <c r="F42">
        <v>1899.5537527448494</v>
      </c>
    </row>
    <row r="43" spans="1:6" ht="12.75">
      <c r="A43" t="s">
        <v>43</v>
      </c>
      <c r="B43">
        <v>-462.5784129605554</v>
      </c>
      <c r="C43">
        <v>-3068.442681602492</v>
      </c>
      <c r="D43">
        <v>2143.2858556813812</v>
      </c>
      <c r="E43">
        <v>2144.4597205210216</v>
      </c>
      <c r="F43">
        <v>1681.8813075604662</v>
      </c>
    </row>
    <row r="44" spans="1:6" ht="12.75">
      <c r="A44" t="s">
        <v>44</v>
      </c>
      <c r="B44">
        <v>4165.247807723492</v>
      </c>
      <c r="C44">
        <v>2321.393967337708</v>
      </c>
      <c r="D44">
        <v>6009.101648109276</v>
      </c>
      <c r="E44">
        <v>6366.66339511574</v>
      </c>
      <c r="F44">
        <v>10531.911202839232</v>
      </c>
    </row>
    <row r="45" spans="1:6" ht="12.75">
      <c r="A45" t="s">
        <v>45</v>
      </c>
      <c r="B45">
        <v>-143.6050245911465</v>
      </c>
      <c r="C45">
        <v>-2660.843727616025</v>
      </c>
      <c r="D45">
        <v>2373.633678433732</v>
      </c>
      <c r="E45">
        <v>1223.1891536463986</v>
      </c>
      <c r="F45">
        <v>1079.584129055252</v>
      </c>
    </row>
    <row r="46" spans="1:6" ht="12.75">
      <c r="A46" t="s">
        <v>46</v>
      </c>
      <c r="B46">
        <v>3032.410060102011</v>
      </c>
      <c r="C46">
        <v>1021.7245353357025</v>
      </c>
      <c r="D46">
        <v>5043.095584868319</v>
      </c>
      <c r="E46">
        <v>5601.621517741161</v>
      </c>
      <c r="F46">
        <v>8634.031577843172</v>
      </c>
    </row>
    <row r="47" spans="1:6" ht="12.75">
      <c r="A47" t="s">
        <v>47</v>
      </c>
      <c r="B47">
        <v>-459.97282919975123</v>
      </c>
      <c r="C47">
        <v>-3035.9798273732026</v>
      </c>
      <c r="D47">
        <v>2116.0341689737</v>
      </c>
      <c r="E47">
        <v>4083.1240448011945</v>
      </c>
      <c r="F47">
        <v>3623.1512156014433</v>
      </c>
    </row>
    <row r="48" spans="1:6" ht="12.75">
      <c r="A48" t="s">
        <v>48</v>
      </c>
      <c r="B48">
        <v>-196.6993592631328</v>
      </c>
      <c r="C48">
        <v>-2587.7818108724277</v>
      </c>
      <c r="D48">
        <v>2194.383092346162</v>
      </c>
      <c r="E48">
        <v>1138.5531151681466</v>
      </c>
      <c r="F48">
        <v>941.8537559050138</v>
      </c>
    </row>
    <row r="49" spans="1:6" ht="12.75">
      <c r="A49" t="s">
        <v>49</v>
      </c>
      <c r="B49">
        <v>599.7952720922635</v>
      </c>
      <c r="C49">
        <v>-2010.5052887264383</v>
      </c>
      <c r="D49">
        <v>3210.0958329109653</v>
      </c>
      <c r="E49">
        <v>1856.447712247072</v>
      </c>
      <c r="F49">
        <v>2456.2429843393356</v>
      </c>
    </row>
    <row r="50" spans="1:6" ht="12.75">
      <c r="A50" t="s">
        <v>50</v>
      </c>
      <c r="B50">
        <v>-1043.267355282274</v>
      </c>
      <c r="C50">
        <v>-3575.673247668549</v>
      </c>
      <c r="D50">
        <v>1489.138537104001</v>
      </c>
      <c r="E50">
        <v>1786.0895009778974</v>
      </c>
      <c r="F50">
        <v>742.8221456956235</v>
      </c>
    </row>
    <row r="51" spans="1:6" ht="12.75">
      <c r="A51" t="s">
        <v>51</v>
      </c>
      <c r="B51">
        <v>23.029042259934386</v>
      </c>
      <c r="C51">
        <v>-2525.161118922373</v>
      </c>
      <c r="D51">
        <v>2571.2192034422424</v>
      </c>
      <c r="E51">
        <v>742.9223970936832</v>
      </c>
      <c r="F51">
        <v>765.9514393536176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F1">
      <selection activeCell="J1" sqref="J1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0.4116729975729564</v>
      </c>
      <c r="C2">
        <v>28.689135176290453</v>
      </c>
      <c r="D2">
        <v>3.542989398974683E-06</v>
      </c>
      <c r="E2">
        <v>33074.719349195795</v>
      </c>
      <c r="F2">
        <v>2304948.5876439754</v>
      </c>
      <c r="G2">
        <v>1356063.4933170278</v>
      </c>
      <c r="H2">
        <v>449.4325475509311</v>
      </c>
      <c r="I2">
        <v>449.4325475509311</v>
      </c>
      <c r="J2">
        <f aca="true" t="shared" si="0" ref="J2:J7">(I2-4)/43</f>
        <v>10.358896454672816</v>
      </c>
      <c r="K2">
        <f aca="true" t="shared" si="1" ref="K2:K7">EXP(J2)</f>
        <v>31536.360309698328</v>
      </c>
      <c r="L2">
        <f aca="true" t="shared" si="2" ref="L2:L7">K2*43</f>
        <v>1356063.493317028</v>
      </c>
      <c r="M2">
        <f aca="true" t="shared" si="3" ref="M2:M7">1-L2/$F$2</f>
        <v>0.4116729975729563</v>
      </c>
      <c r="O2" s="3">
        <f>I2-TDN2!$H$2</f>
        <v>5.614775236408491</v>
      </c>
      <c r="P2">
        <f aca="true" t="shared" si="4" ref="P2:P7">EXP(-O2/2)</f>
        <v>0.06036247643317059</v>
      </c>
      <c r="Q2" s="4">
        <f>P2/SUM(TDN1!$P$2:$P$20,TDN2!$P$2:$P$20,TDN3!$P$2:$P$4)</f>
        <v>0.02952803103236904</v>
      </c>
    </row>
    <row r="3" spans="2:17" ht="12.75">
      <c r="B3" t="s">
        <v>2</v>
      </c>
      <c r="C3" t="s">
        <v>3</v>
      </c>
      <c r="I3">
        <v>467.0383904450047</v>
      </c>
      <c r="J3">
        <f t="shared" si="0"/>
        <v>10.768334661511737</v>
      </c>
      <c r="K3">
        <f t="shared" si="1"/>
        <v>47492.85993241903</v>
      </c>
      <c r="L3">
        <f t="shared" si="2"/>
        <v>2042192.9770940184</v>
      </c>
      <c r="M3">
        <f t="shared" si="3"/>
        <v>0.11399629994286997</v>
      </c>
      <c r="O3" s="3">
        <f>I3-TDN2!$H$2</f>
        <v>23.220618130482137</v>
      </c>
      <c r="P3">
        <f t="shared" si="4"/>
        <v>9.072079341680357E-06</v>
      </c>
      <c r="Q3" s="4">
        <f>P3/SUM(TDN1!$P$2:$P$20,TDN2!$P$2:$P$20,TDN3!$P$2:$P$4)</f>
        <v>4.437866968990772E-06</v>
      </c>
    </row>
    <row r="4" spans="1:17" ht="12.75">
      <c r="A4" t="s">
        <v>0</v>
      </c>
      <c r="B4">
        <v>148.64263471724698</v>
      </c>
      <c r="C4">
        <v>267.54893421683386</v>
      </c>
      <c r="I4">
        <v>464.43270379412246</v>
      </c>
      <c r="J4">
        <f t="shared" si="0"/>
        <v>10.707737297537731</v>
      </c>
      <c r="K4">
        <f t="shared" si="1"/>
        <v>44700.38070866361</v>
      </c>
      <c r="L4">
        <f t="shared" si="2"/>
        <v>1922116.370472535</v>
      </c>
      <c r="M4">
        <f t="shared" si="3"/>
        <v>0.16609143441362217</v>
      </c>
      <c r="O4" s="3">
        <f>I4-TDN2!$H$2</f>
        <v>20.614931479599875</v>
      </c>
      <c r="P4">
        <f t="shared" si="4"/>
        <v>3.3382934228642376E-05</v>
      </c>
      <c r="Q4" s="4">
        <f>P4/SUM(TDN1!$P$2:$P$20,TDN2!$P$2:$P$20,TDN3!$P$2:$P$4)</f>
        <v>1.633021665282778E-05</v>
      </c>
    </row>
    <row r="5" spans="1:17" ht="12.75">
      <c r="A5" t="s">
        <v>1</v>
      </c>
      <c r="B5">
        <v>3.542989398974683E-06</v>
      </c>
      <c r="I5">
        <v>463.27373650604846</v>
      </c>
      <c r="J5">
        <f t="shared" si="0"/>
        <v>10.680784569908104</v>
      </c>
      <c r="K5">
        <f t="shared" si="1"/>
        <v>43511.67491459092</v>
      </c>
      <c r="L5">
        <f t="shared" si="2"/>
        <v>1871002.0213274097</v>
      </c>
      <c r="M5">
        <f t="shared" si="3"/>
        <v>0.1882673516636344</v>
      </c>
      <c r="O5" s="3">
        <f>I5-TDN2!$H$2</f>
        <v>19.45596419152588</v>
      </c>
      <c r="P5">
        <f t="shared" si="4"/>
        <v>5.9592424614020744E-05</v>
      </c>
      <c r="Q5" s="4">
        <f>P5/SUM(TDN1!$P$2:$P$20,TDN2!$P$2:$P$20,TDN3!$P$2:$P$4)</f>
        <v>2.915133817024694E-05</v>
      </c>
    </row>
    <row r="6" spans="9:17" ht="12.75">
      <c r="I6">
        <v>462.43540806366644</v>
      </c>
      <c r="J6">
        <f t="shared" si="0"/>
        <v>10.66128855962015</v>
      </c>
      <c r="K6">
        <f t="shared" si="1"/>
        <v>42671.58664680223</v>
      </c>
      <c r="L6">
        <f t="shared" si="2"/>
        <v>1834878.225812496</v>
      </c>
      <c r="M6">
        <f t="shared" si="3"/>
        <v>0.20393962986912706</v>
      </c>
      <c r="O6" s="3">
        <f>I6-TDN2!$H$2</f>
        <v>18.617635749143858</v>
      </c>
      <c r="P6">
        <f t="shared" si="4"/>
        <v>9.062160798944301E-05</v>
      </c>
      <c r="Q6" s="4">
        <f>P6/SUM(TDN1!$P$2:$P$20,TDN2!$P$2:$P$20,TDN3!$P$2:$P$4)</f>
        <v>4.4330150302531296E-05</v>
      </c>
    </row>
    <row r="7" spans="9:17" ht="12.75">
      <c r="I7">
        <v>461.02227959945805</v>
      </c>
      <c r="J7">
        <f t="shared" si="0"/>
        <v>10.62842510696414</v>
      </c>
      <c r="K7">
        <f t="shared" si="1"/>
        <v>41292.04341355045</v>
      </c>
      <c r="L7">
        <f t="shared" si="2"/>
        <v>1775557.8667826692</v>
      </c>
      <c r="M7">
        <f t="shared" si="3"/>
        <v>0.22967571758397776</v>
      </c>
      <c r="O7" s="3">
        <f>I7-TDN2!$H$2</f>
        <v>17.20450728493546</v>
      </c>
      <c r="P7">
        <f t="shared" si="4"/>
        <v>0.00018369135220925922</v>
      </c>
      <c r="Q7" s="4">
        <f>P7/SUM(TDN1!$P$2:$P$20,TDN2!$P$2:$P$20,TDN3!$P$2:$P$4)</f>
        <v>8.985787643119623E-05</v>
      </c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6" ht="12.75">
      <c r="A9" t="s">
        <v>10</v>
      </c>
      <c r="B9">
        <v>57.80900622187477</v>
      </c>
      <c r="C9">
        <v>-308.64934844350876</v>
      </c>
      <c r="D9">
        <v>424.2673608872583</v>
      </c>
      <c r="E9">
        <v>212.9985737019514</v>
      </c>
      <c r="F9">
        <v>270.80757992382615</v>
      </c>
    </row>
    <row r="10" spans="1:6" ht="12.75">
      <c r="A10" t="s">
        <v>11</v>
      </c>
      <c r="B10">
        <v>-48.48145137765894</v>
      </c>
      <c r="C10">
        <v>-415.55446590041925</v>
      </c>
      <c r="D10">
        <v>318.5915631451013</v>
      </c>
      <c r="E10">
        <v>288.8865844304947</v>
      </c>
      <c r="F10">
        <v>240.40513305283574</v>
      </c>
    </row>
    <row r="11" spans="1:6" ht="12.75">
      <c r="A11" t="s">
        <v>12</v>
      </c>
      <c r="B11">
        <v>19.02518186377921</v>
      </c>
      <c r="C11">
        <v>-346.4721488184577</v>
      </c>
      <c r="D11">
        <v>384.5225125460161</v>
      </c>
      <c r="E11">
        <v>365.766041532602</v>
      </c>
      <c r="F11">
        <v>384.7912233963812</v>
      </c>
    </row>
    <row r="12" spans="1:6" ht="12.75">
      <c r="A12" t="s">
        <v>13</v>
      </c>
      <c r="B12">
        <v>-32.11071630304497</v>
      </c>
      <c r="C12">
        <v>-398.9872278006295</v>
      </c>
      <c r="D12">
        <v>334.7657951945396</v>
      </c>
      <c r="E12">
        <v>315.77455062449746</v>
      </c>
      <c r="F12">
        <v>283.6638343214525</v>
      </c>
    </row>
    <row r="13" spans="1:6" ht="12.75">
      <c r="A13" t="s">
        <v>14</v>
      </c>
      <c r="B13">
        <v>-42.98571337276216</v>
      </c>
      <c r="C13">
        <v>-407.81473552694837</v>
      </c>
      <c r="D13">
        <v>321.843308781424</v>
      </c>
      <c r="E13">
        <v>156.70166222914128</v>
      </c>
      <c r="F13">
        <v>113.71594885637911</v>
      </c>
    </row>
    <row r="14" spans="1:6" ht="12.75">
      <c r="A14" t="s">
        <v>15</v>
      </c>
      <c r="B14">
        <v>484.63338746060793</v>
      </c>
      <c r="C14">
        <v>152.4561478637545</v>
      </c>
      <c r="D14">
        <v>816.8106270574614</v>
      </c>
      <c r="E14">
        <v>339.15455063917324</v>
      </c>
      <c r="F14">
        <v>823.7879380997812</v>
      </c>
    </row>
    <row r="15" spans="1:6" ht="12.75">
      <c r="A15" t="s">
        <v>16</v>
      </c>
      <c r="B15">
        <v>-2.1550749711036588</v>
      </c>
      <c r="C15">
        <v>-368.512635098485</v>
      </c>
      <c r="D15">
        <v>364.2024851562777</v>
      </c>
      <c r="E15">
        <v>191.04702940690836</v>
      </c>
      <c r="F15">
        <v>188.8919544358047</v>
      </c>
    </row>
    <row r="16" spans="1:6" ht="12.75">
      <c r="A16" t="s">
        <v>17</v>
      </c>
      <c r="B16">
        <v>-96.2193037863863</v>
      </c>
      <c r="C16">
        <v>-460.79986825482445</v>
      </c>
      <c r="D16">
        <v>268.3612606820518</v>
      </c>
      <c r="E16">
        <v>176.36559637588587</v>
      </c>
      <c r="F16">
        <v>80.14629258949957</v>
      </c>
    </row>
    <row r="17" spans="1:6" ht="12.75">
      <c r="A17" t="s">
        <v>18</v>
      </c>
      <c r="B17">
        <v>-64.8745734703631</v>
      </c>
      <c r="C17">
        <v>-429.1852659303038</v>
      </c>
      <c r="D17">
        <v>299.4361189895776</v>
      </c>
      <c r="E17">
        <v>152.50399422472623</v>
      </c>
      <c r="F17">
        <v>87.62942075436312</v>
      </c>
    </row>
    <row r="18" spans="1:6" ht="12.75">
      <c r="A18" t="s">
        <v>19</v>
      </c>
      <c r="B18">
        <v>-41.53028618328733</v>
      </c>
      <c r="C18">
        <v>-406.96453038436346</v>
      </c>
      <c r="D18">
        <v>323.9039580177888</v>
      </c>
      <c r="E18">
        <v>171.02189365780083</v>
      </c>
      <c r="F18">
        <v>129.4916074745135</v>
      </c>
    </row>
    <row r="19" spans="1:6" ht="12.75">
      <c r="A19" t="s">
        <v>20</v>
      </c>
      <c r="B19">
        <v>-167.31884824845986</v>
      </c>
      <c r="C19">
        <v>-530.6440593807753</v>
      </c>
      <c r="D19">
        <v>196.00636288385556</v>
      </c>
      <c r="E19">
        <v>230.28273926687285</v>
      </c>
      <c r="F19">
        <v>62.96389101841299</v>
      </c>
    </row>
    <row r="20" spans="1:6" ht="12.75">
      <c r="A20" t="s">
        <v>21</v>
      </c>
      <c r="B20">
        <v>-176.13166472779787</v>
      </c>
      <c r="C20">
        <v>-539.0319112431322</v>
      </c>
      <c r="D20">
        <v>186.76858178753648</v>
      </c>
      <c r="E20">
        <v>230.28273926687285</v>
      </c>
      <c r="F20">
        <v>54.15107453907498</v>
      </c>
    </row>
    <row r="21" spans="1:6" ht="12.75">
      <c r="A21" t="s">
        <v>22</v>
      </c>
      <c r="B21">
        <v>-207.24590282998315</v>
      </c>
      <c r="C21">
        <v>-566.9973738490518</v>
      </c>
      <c r="D21">
        <v>152.50556818908547</v>
      </c>
      <c r="E21">
        <v>359.4903494948398</v>
      </c>
      <c r="F21">
        <v>152.24444666485664</v>
      </c>
    </row>
    <row r="22" spans="1:6" ht="12.75">
      <c r="A22" t="s">
        <v>23</v>
      </c>
      <c r="B22">
        <v>-240.6502730480979</v>
      </c>
      <c r="C22">
        <v>-597.4530754435898</v>
      </c>
      <c r="D22">
        <v>116.15252934739405</v>
      </c>
      <c r="E22">
        <v>379.14090580445986</v>
      </c>
      <c r="F22">
        <v>138.49063275636198</v>
      </c>
    </row>
    <row r="23" spans="1:6" ht="12.75">
      <c r="A23" t="s">
        <v>24</v>
      </c>
      <c r="B23">
        <v>-34.62452776307478</v>
      </c>
      <c r="C23">
        <v>-397.5982667659646</v>
      </c>
      <c r="D23">
        <v>328.34921123981496</v>
      </c>
      <c r="E23">
        <v>118.99845793311155</v>
      </c>
      <c r="F23">
        <v>84.37393017003677</v>
      </c>
    </row>
    <row r="24" spans="1:6" ht="12.75">
      <c r="A24" t="s">
        <v>25</v>
      </c>
      <c r="B24">
        <v>-56.61469558752508</v>
      </c>
      <c r="C24">
        <v>-420.9281910315502</v>
      </c>
      <c r="D24">
        <v>307.69879985650005</v>
      </c>
      <c r="E24">
        <v>149.53114153038126</v>
      </c>
      <c r="F24">
        <v>92.91644594285619</v>
      </c>
    </row>
    <row r="25" spans="1:6" ht="12.75">
      <c r="A25" t="s">
        <v>26</v>
      </c>
      <c r="B25">
        <v>83.02942504247494</v>
      </c>
      <c r="C25">
        <v>-282.7055097187697</v>
      </c>
      <c r="D25">
        <v>448.76435980371957</v>
      </c>
      <c r="E25">
        <v>203.20005122139048</v>
      </c>
      <c r="F25">
        <v>286.2294762638654</v>
      </c>
    </row>
    <row r="26" spans="1:6" ht="12.75">
      <c r="A26" t="s">
        <v>27</v>
      </c>
      <c r="B26">
        <v>269.0467217481121</v>
      </c>
      <c r="C26">
        <v>-85.2128244914336</v>
      </c>
      <c r="D26">
        <v>623.3062679876577</v>
      </c>
      <c r="E26">
        <v>144.64079884818386</v>
      </c>
      <c r="F26">
        <v>413.68752059629594</v>
      </c>
    </row>
    <row r="27" spans="1:6" ht="12.75">
      <c r="A27" t="s">
        <v>28</v>
      </c>
      <c r="B27">
        <v>-327.17067724504864</v>
      </c>
      <c r="C27">
        <v>-635.3160787150566</v>
      </c>
      <c r="D27">
        <v>-19.025275775040654</v>
      </c>
      <c r="E27">
        <v>714.2958592858668</v>
      </c>
      <c r="F27">
        <v>387.1251820408181</v>
      </c>
    </row>
    <row r="28" spans="1:6" ht="12.75">
      <c r="A28" t="s">
        <v>29</v>
      </c>
      <c r="B28">
        <v>-41.71435437474304</v>
      </c>
      <c r="C28">
        <v>-404.78093038712836</v>
      </c>
      <c r="D28">
        <v>321.3522216376423</v>
      </c>
      <c r="E28">
        <v>121.87320648854313</v>
      </c>
      <c r="F28">
        <v>80.1588521138001</v>
      </c>
    </row>
    <row r="29" spans="1:6" ht="12.75">
      <c r="A29" t="s">
        <v>30</v>
      </c>
      <c r="B29">
        <v>-63.18606095549623</v>
      </c>
      <c r="C29">
        <v>-426.6865695776153</v>
      </c>
      <c r="D29">
        <v>300.31444766662275</v>
      </c>
      <c r="E29">
        <v>135.41157765858998</v>
      </c>
      <c r="F29">
        <v>72.22551670309375</v>
      </c>
    </row>
    <row r="30" spans="1:6" ht="12.75">
      <c r="A30" t="s">
        <v>31</v>
      </c>
      <c r="B30">
        <v>-79.89686223955525</v>
      </c>
      <c r="C30">
        <v>-445.98137675530506</v>
      </c>
      <c r="D30">
        <v>286.1876522761945</v>
      </c>
      <c r="E30">
        <v>215.36645087299712</v>
      </c>
      <c r="F30">
        <v>135.46958863344187</v>
      </c>
    </row>
    <row r="31" spans="1:6" ht="12.75">
      <c r="A31" t="s">
        <v>32</v>
      </c>
      <c r="B31">
        <v>6.775281987015319</v>
      </c>
      <c r="C31">
        <v>-360.35124656190044</v>
      </c>
      <c r="D31">
        <v>373.9018105359311</v>
      </c>
      <c r="E31">
        <v>223.94907660157097</v>
      </c>
      <c r="F31">
        <v>230.72435858858628</v>
      </c>
    </row>
    <row r="32" spans="1:6" ht="12.75">
      <c r="A32" t="s">
        <v>33</v>
      </c>
      <c r="B32">
        <v>181.48252497013584</v>
      </c>
      <c r="C32">
        <v>-169.6888696682458</v>
      </c>
      <c r="D32">
        <v>532.6539196085175</v>
      </c>
      <c r="E32">
        <v>506.48156454037814</v>
      </c>
      <c r="F32">
        <v>687.964089510514</v>
      </c>
    </row>
    <row r="33" spans="1:6" ht="12.75">
      <c r="A33" t="s">
        <v>34</v>
      </c>
      <c r="B33">
        <v>-96.5537675757963</v>
      </c>
      <c r="C33">
        <v>-461.9196038909795</v>
      </c>
      <c r="D33">
        <v>268.81206873938686</v>
      </c>
      <c r="E33">
        <v>202.01239656999968</v>
      </c>
      <c r="F33">
        <v>105.45862899420338</v>
      </c>
    </row>
    <row r="34" spans="1:6" ht="12.75">
      <c r="A34" t="s">
        <v>35</v>
      </c>
      <c r="B34">
        <v>-67.1788730557657</v>
      </c>
      <c r="C34">
        <v>-431.6761604337271</v>
      </c>
      <c r="D34">
        <v>297.3184143221956</v>
      </c>
      <c r="E34">
        <v>157.63513797516558</v>
      </c>
      <c r="F34">
        <v>90.45626491939987</v>
      </c>
    </row>
    <row r="35" spans="1:6" ht="12.75">
      <c r="A35" t="s">
        <v>36</v>
      </c>
      <c r="B35">
        <v>70.50462023366364</v>
      </c>
      <c r="C35">
        <v>-296.20563486084905</v>
      </c>
      <c r="D35">
        <v>437.2148753281763</v>
      </c>
      <c r="E35">
        <v>244.78580113623465</v>
      </c>
      <c r="F35">
        <v>315.2904213698983</v>
      </c>
    </row>
    <row r="36" spans="1:6" ht="12.75">
      <c r="A36" t="s">
        <v>37</v>
      </c>
      <c r="B36">
        <v>351.1836643393859</v>
      </c>
      <c r="C36">
        <v>1.8048898053780817</v>
      </c>
      <c r="D36">
        <v>700.5624388733938</v>
      </c>
      <c r="E36">
        <v>319.9900557450786</v>
      </c>
      <c r="F36">
        <v>671.1737200844645</v>
      </c>
    </row>
    <row r="37" spans="1:6" ht="12.75">
      <c r="A37" t="s">
        <v>38</v>
      </c>
      <c r="B37">
        <v>-17.76884196288745</v>
      </c>
      <c r="C37">
        <v>-380.10807160655145</v>
      </c>
      <c r="D37">
        <v>344.57038768077655</v>
      </c>
      <c r="E37">
        <v>106.72949486355</v>
      </c>
      <c r="F37">
        <v>88.96065290066255</v>
      </c>
    </row>
    <row r="38" spans="1:6" ht="12.75">
      <c r="A38" t="s">
        <v>39</v>
      </c>
      <c r="B38">
        <v>257.54984405317475</v>
      </c>
      <c r="C38">
        <v>-92.71708162955082</v>
      </c>
      <c r="D38">
        <v>607.8167697359004</v>
      </c>
      <c r="E38">
        <v>462.8519783981718</v>
      </c>
      <c r="F38">
        <v>720.4018224513466</v>
      </c>
    </row>
    <row r="39" spans="1:6" ht="12.75">
      <c r="A39" t="s">
        <v>40</v>
      </c>
      <c r="B39">
        <v>-481.5594139883236</v>
      </c>
      <c r="C39">
        <v>-794.8240488719955</v>
      </c>
      <c r="D39">
        <v>-168.29477910465175</v>
      </c>
      <c r="E39">
        <v>568.5710794881194</v>
      </c>
      <c r="F39">
        <v>87.01166549979574</v>
      </c>
    </row>
    <row r="40" spans="1:6" ht="12.75">
      <c r="A40" t="s">
        <v>34</v>
      </c>
      <c r="B40">
        <v>-105.8519380777335</v>
      </c>
      <c r="C40">
        <v>-470.95507212075944</v>
      </c>
      <c r="D40">
        <v>259.2511959652924</v>
      </c>
      <c r="E40">
        <v>202.01239656999968</v>
      </c>
      <c r="F40">
        <v>96.16045849226619</v>
      </c>
    </row>
    <row r="41" spans="1:6" ht="12.75">
      <c r="A41" t="s">
        <v>41</v>
      </c>
      <c r="B41">
        <v>-62.49417931966576</v>
      </c>
      <c r="C41">
        <v>-428.28669085259</v>
      </c>
      <c r="D41">
        <v>303.2983322132585</v>
      </c>
      <c r="E41">
        <v>343.18871174539936</v>
      </c>
      <c r="F41">
        <v>280.6945324257336</v>
      </c>
    </row>
    <row r="42" spans="1:6" ht="12.75">
      <c r="A42" t="s">
        <v>42</v>
      </c>
      <c r="B42">
        <v>-22.832624170456995</v>
      </c>
      <c r="C42">
        <v>-390.1820945358246</v>
      </c>
      <c r="D42">
        <v>344.5168461949106</v>
      </c>
      <c r="E42">
        <v>286.15453280439164</v>
      </c>
      <c r="F42">
        <v>263.32190863393464</v>
      </c>
    </row>
    <row r="43" spans="1:6" ht="12.75">
      <c r="A43" t="s">
        <v>43</v>
      </c>
      <c r="B43">
        <v>-29.906507748579315</v>
      </c>
      <c r="C43">
        <v>-397.1162901983179</v>
      </c>
      <c r="D43">
        <v>337.3032747011593</v>
      </c>
      <c r="E43">
        <v>238.13404323263785</v>
      </c>
      <c r="F43">
        <v>208.22753548405854</v>
      </c>
    </row>
    <row r="44" spans="1:6" ht="12.75">
      <c r="A44" t="s">
        <v>44</v>
      </c>
      <c r="B44">
        <v>342.38127121644357</v>
      </c>
      <c r="C44">
        <v>25.577169666628834</v>
      </c>
      <c r="D44">
        <v>659.1853727662583</v>
      </c>
      <c r="E44">
        <v>661.7625793240974</v>
      </c>
      <c r="F44">
        <v>1004.1438505405409</v>
      </c>
    </row>
    <row r="45" spans="1:6" ht="12.75">
      <c r="A45" t="s">
        <v>45</v>
      </c>
      <c r="B45">
        <v>132.72588713938987</v>
      </c>
      <c r="C45">
        <v>-229.1351339930744</v>
      </c>
      <c r="D45">
        <v>494.5869082718541</v>
      </c>
      <c r="E45">
        <v>140.74190253955047</v>
      </c>
      <c r="F45">
        <v>273.46778967894033</v>
      </c>
    </row>
    <row r="46" spans="1:6" ht="12.75">
      <c r="A46" t="s">
        <v>46</v>
      </c>
      <c r="B46">
        <v>209.31225619445604</v>
      </c>
      <c r="C46">
        <v>-151.16294363998344</v>
      </c>
      <c r="D46">
        <v>569.7874560288956</v>
      </c>
      <c r="E46">
        <v>333.24006020377396</v>
      </c>
      <c r="F46">
        <v>542.55231639823</v>
      </c>
    </row>
    <row r="47" spans="1:6" ht="12.75">
      <c r="A47" t="s">
        <v>47</v>
      </c>
      <c r="B47">
        <v>44.07779558680414</v>
      </c>
      <c r="C47">
        <v>-315.20208092661454</v>
      </c>
      <c r="D47">
        <v>403.3576721002228</v>
      </c>
      <c r="E47">
        <v>465.8084804026979</v>
      </c>
      <c r="F47">
        <v>509.88627598950205</v>
      </c>
    </row>
    <row r="48" spans="1:6" ht="12.75">
      <c r="A48" t="s">
        <v>48</v>
      </c>
      <c r="B48">
        <v>88.40464106916902</v>
      </c>
      <c r="C48">
        <v>-263.0874552798877</v>
      </c>
      <c r="D48">
        <v>439.89673741822577</v>
      </c>
      <c r="E48">
        <v>-4.348173207954289</v>
      </c>
      <c r="F48">
        <v>84.05646786121473</v>
      </c>
    </row>
    <row r="49" spans="1:6" ht="12.75">
      <c r="A49" t="s">
        <v>49</v>
      </c>
      <c r="B49">
        <v>193.79012435217805</v>
      </c>
      <c r="C49">
        <v>-167.93351334632075</v>
      </c>
      <c r="D49">
        <v>555.5137620506769</v>
      </c>
      <c r="E49">
        <v>317.85257465784457</v>
      </c>
      <c r="F49">
        <v>511.6426990100226</v>
      </c>
    </row>
    <row r="50" spans="1:6" ht="12.75">
      <c r="A50" t="s">
        <v>50</v>
      </c>
      <c r="B50">
        <v>-116.13973032282622</v>
      </c>
      <c r="C50">
        <v>-478.89080359062075</v>
      </c>
      <c r="D50">
        <v>246.61134294496833</v>
      </c>
      <c r="E50">
        <v>146.9982710347994</v>
      </c>
      <c r="F50">
        <v>30.85854071197316</v>
      </c>
    </row>
    <row r="51" spans="1:6" ht="12.75">
      <c r="A51" t="s">
        <v>51</v>
      </c>
      <c r="B51">
        <v>-68.53477077224343</v>
      </c>
      <c r="C51">
        <v>-433.64054946590306</v>
      </c>
      <c r="D51">
        <v>296.57100792141625</v>
      </c>
      <c r="E51">
        <v>173.31099023244644</v>
      </c>
      <c r="F51">
        <v>104.77621946020301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J2" sqref="J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0.5071548025104697</v>
      </c>
      <c r="C2">
        <v>20.58069369829837</v>
      </c>
      <c r="D2">
        <v>7.148428521341899E-07</v>
      </c>
      <c r="E2">
        <v>28399.571047015226</v>
      </c>
      <c r="F2">
        <v>2304948.5876439754</v>
      </c>
      <c r="G2">
        <v>1135982.8418806097</v>
      </c>
      <c r="H2">
        <v>443.8177723145226</v>
      </c>
      <c r="I2">
        <v>443.8177723145226</v>
      </c>
      <c r="J2">
        <f>(I2-6)/43</f>
        <v>10.18180865847727</v>
      </c>
      <c r="K2">
        <f aca="true" t="shared" si="0" ref="K2:K10">EXP(J2)</f>
        <v>26418.20562513048</v>
      </c>
      <c r="L2">
        <f>K2*43</f>
        <v>1135982.8418806107</v>
      </c>
      <c r="M2">
        <f aca="true" t="shared" si="1" ref="M2:M10">1-L2/$F$2</f>
        <v>0.507154802510469</v>
      </c>
      <c r="O2" s="3">
        <f>I2-TDN2!$H$2</f>
        <v>0</v>
      </c>
      <c r="P2">
        <f aca="true" t="shared" si="2" ref="P2:P10">EXP(-O2/2)</f>
        <v>1</v>
      </c>
      <c r="Q2" s="4">
        <f>P2/SUM(TDN1!$P$2:$P$20,TDN2!$P$2:$P$20,TDN3!$P$2:$P$4)</f>
        <v>0.4891785887058586</v>
      </c>
    </row>
    <row r="3" spans="2:17" ht="12.75">
      <c r="B3" t="s">
        <v>2</v>
      </c>
      <c r="C3" t="s">
        <v>60</v>
      </c>
      <c r="D3" t="s">
        <v>3</v>
      </c>
      <c r="I3">
        <v>445.41196710196493</v>
      </c>
      <c r="J3">
        <f aca="true" t="shared" si="3" ref="J3:J10">(I3-6)/43</f>
        <v>10.21888295585965</v>
      </c>
      <c r="K3">
        <f t="shared" si="0"/>
        <v>27416.02446345042</v>
      </c>
      <c r="L3">
        <f aca="true" t="shared" si="4" ref="L3:L10">K3*43</f>
        <v>1178889.051928368</v>
      </c>
      <c r="M3">
        <f t="shared" si="1"/>
        <v>0.48853997948241423</v>
      </c>
      <c r="O3" s="3">
        <f>I3-TDN2!$H$2</f>
        <v>1.5941947874423477</v>
      </c>
      <c r="P3" s="18">
        <f t="shared" si="2"/>
        <v>0.4506350838483748</v>
      </c>
      <c r="Q3" s="19">
        <f>P3/SUM(TDN1!$P$2:$P$20,TDN2!$P$2:$P$20,TDN3!$P$2:$P$4)</f>
        <v>0.22044103433829426</v>
      </c>
    </row>
    <row r="4" spans="1:17" ht="12.75">
      <c r="A4" t="s">
        <v>0</v>
      </c>
      <c r="B4">
        <v>137.0565241354377</v>
      </c>
      <c r="C4">
        <v>-73.31223166943715</v>
      </c>
      <c r="D4">
        <v>269.15550202660995</v>
      </c>
      <c r="I4">
        <v>459.45136565062023</v>
      </c>
      <c r="J4">
        <f t="shared" si="3"/>
        <v>10.545380596526051</v>
      </c>
      <c r="K4">
        <f t="shared" si="0"/>
        <v>38001.488026199826</v>
      </c>
      <c r="L4">
        <f t="shared" si="4"/>
        <v>1634063.9851265925</v>
      </c>
      <c r="M4">
        <f t="shared" si="1"/>
        <v>0.2910627187581367</v>
      </c>
      <c r="O4" s="3">
        <f>I4-TDN2!$H$2</f>
        <v>15.633593336097647</v>
      </c>
      <c r="P4">
        <f t="shared" si="2"/>
        <v>0.00040291027316161277</v>
      </c>
      <c r="Q4" s="4">
        <f>P4/SUM(TDN1!$P$2:$P$20,TDN2!$P$2:$P$20,TDN3!$P$2:$P$4)</f>
        <v>0.00019709507880028972</v>
      </c>
    </row>
    <row r="5" spans="1:17" ht="12.75">
      <c r="A5" t="s">
        <v>1</v>
      </c>
      <c r="B5">
        <v>5.132132711027637E-06</v>
      </c>
      <c r="C5">
        <v>0.008165401550867557</v>
      </c>
      <c r="I5">
        <v>451.6105701457916</v>
      </c>
      <c r="J5">
        <f t="shared" si="3"/>
        <v>10.36303651501841</v>
      </c>
      <c r="K5">
        <f t="shared" si="0"/>
        <v>31667.193386002113</v>
      </c>
      <c r="L5">
        <f t="shared" si="4"/>
        <v>1361689.3155980909</v>
      </c>
      <c r="M5">
        <f t="shared" si="1"/>
        <v>0.40923223932298014</v>
      </c>
      <c r="O5" s="3">
        <f>I5-TDN2!$H$2</f>
        <v>7.792797831269013</v>
      </c>
      <c r="P5">
        <f t="shared" si="2"/>
        <v>0.020314935680941632</v>
      </c>
      <c r="Q5" s="4">
        <f>P5/SUM(TDN1!$P$2:$P$20,TDN2!$P$2:$P$20,TDN3!$P$2:$P$4)</f>
        <v>0.00993763156605332</v>
      </c>
    </row>
    <row r="6" spans="9:17" ht="12.75">
      <c r="I6">
        <v>460.3653437313624</v>
      </c>
      <c r="J6">
        <f t="shared" si="3"/>
        <v>10.566635900729358</v>
      </c>
      <c r="K6">
        <f t="shared" si="0"/>
        <v>38817.866666947004</v>
      </c>
      <c r="L6">
        <f t="shared" si="4"/>
        <v>1669168.2666787212</v>
      </c>
      <c r="M6">
        <f t="shared" si="1"/>
        <v>0.27583275582520606</v>
      </c>
      <c r="O6" s="3">
        <f>I6-TDN2!$H$2</f>
        <v>16.547571416839787</v>
      </c>
      <c r="P6">
        <f t="shared" si="2"/>
        <v>0.0002551176597548123</v>
      </c>
      <c r="Q6" s="4">
        <f>P6/SUM(TDN1!$P$2:$P$20,TDN2!$P$2:$P$20,TDN3!$P$2:$P$4)</f>
        <v>0.0001247980967528005</v>
      </c>
    </row>
    <row r="7" spans="9:17" ht="12.75">
      <c r="I7">
        <v>457.93998065737367</v>
      </c>
      <c r="J7">
        <f t="shared" si="3"/>
        <v>10.510232108311016</v>
      </c>
      <c r="K7">
        <f t="shared" si="0"/>
        <v>36688.99437616598</v>
      </c>
      <c r="L7">
        <f t="shared" si="4"/>
        <v>1577626.7581751372</v>
      </c>
      <c r="M7">
        <f t="shared" si="1"/>
        <v>0.3155479620533649</v>
      </c>
      <c r="O7" s="3">
        <f>I7-TDN2!$H$2</f>
        <v>14.122208342851081</v>
      </c>
      <c r="P7">
        <f t="shared" si="2"/>
        <v>0.0008578303790582424</v>
      </c>
      <c r="Q7" s="4">
        <f>P7/SUM(TDN1!$P$2:$P$20,TDN2!$P$2:$P$20,TDN3!$P$2:$P$4)</f>
        <v>0.00041963225417672277</v>
      </c>
    </row>
    <row r="8" spans="2:1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I8">
        <v>459.15402345549484</v>
      </c>
      <c r="J8">
        <f t="shared" si="3"/>
        <v>10.538465661755694</v>
      </c>
      <c r="K8">
        <f t="shared" si="0"/>
        <v>37739.61667046997</v>
      </c>
      <c r="L8">
        <f t="shared" si="4"/>
        <v>1622803.5168302087</v>
      </c>
      <c r="M8">
        <f t="shared" si="1"/>
        <v>0.29594806342775204</v>
      </c>
      <c r="O8" s="3">
        <f>I8-TDN2!$H$2</f>
        <v>15.336251140972252</v>
      </c>
      <c r="P8">
        <f t="shared" si="2"/>
        <v>0.0004674932861635573</v>
      </c>
      <c r="Q8" s="4">
        <f>P8/SUM(TDN1!$P$2:$P$20,TDN2!$P$2:$P$20,TDN3!$P$2:$P$4)</f>
        <v>0.00022868770595495307</v>
      </c>
    </row>
    <row r="9" spans="1:17" ht="12.75">
      <c r="A9" t="s">
        <v>10</v>
      </c>
      <c r="B9">
        <v>-4.3093548934455725</v>
      </c>
      <c r="C9">
        <v>-341.59579549120554</v>
      </c>
      <c r="D9">
        <v>332.9770857043144</v>
      </c>
      <c r="E9">
        <v>275.1169348172717</v>
      </c>
      <c r="F9">
        <v>270.80757992382615</v>
      </c>
      <c r="I9">
        <v>455.3589165823342</v>
      </c>
      <c r="J9">
        <f t="shared" si="3"/>
        <v>10.450207362379865</v>
      </c>
      <c r="K9">
        <f t="shared" si="0"/>
        <v>34551.53865576928</v>
      </c>
      <c r="L9">
        <f t="shared" si="4"/>
        <v>1485716.1621980788</v>
      </c>
      <c r="M9">
        <f t="shared" si="1"/>
        <v>0.3554232965704812</v>
      </c>
      <c r="O9" s="3">
        <f>I9-TDN2!$H$2</f>
        <v>11.541144267811603</v>
      </c>
      <c r="P9">
        <f t="shared" si="2"/>
        <v>0.00311797310562225</v>
      </c>
      <c r="Q9" s="4">
        <f>P9/SUM(TDN1!$P$2:$P$20,TDN2!$P$2:$P$20,TDN3!$P$2:$P$4)</f>
        <v>0.0015252456834311155</v>
      </c>
    </row>
    <row r="10" spans="1:17" ht="12.75">
      <c r="A10" t="s">
        <v>11</v>
      </c>
      <c r="B10">
        <v>-128.9245958757251</v>
      </c>
      <c r="C10">
        <v>-461.95892718282937</v>
      </c>
      <c r="D10">
        <v>204.10973543137916</v>
      </c>
      <c r="E10">
        <v>369.3297289285608</v>
      </c>
      <c r="F10">
        <v>240.40513305283574</v>
      </c>
      <c r="I10">
        <v>460.9220054728944</v>
      </c>
      <c r="J10">
        <f t="shared" si="3"/>
        <v>10.579581522625451</v>
      </c>
      <c r="K10">
        <f t="shared" si="0"/>
        <v>39323.65489954202</v>
      </c>
      <c r="L10">
        <f t="shared" si="4"/>
        <v>1690917.160680307</v>
      </c>
      <c r="M10">
        <f t="shared" si="1"/>
        <v>0.2663970165127658</v>
      </c>
      <c r="O10" s="3">
        <f>I10-TDN2!$H$2</f>
        <v>17.104233158371812</v>
      </c>
      <c r="P10">
        <f t="shared" si="2"/>
        <v>0.00019313587925519536</v>
      </c>
      <c r="Q10" s="4">
        <f>P10/SUM(TDN1!$P$2:$P$20,TDN2!$P$2:$P$20,TDN3!$P$2:$P$4)</f>
        <v>9.447793684252158E-05</v>
      </c>
    </row>
    <row r="11" spans="1:15" ht="12.75">
      <c r="A11" t="s">
        <v>12</v>
      </c>
      <c r="B11">
        <v>-35.72211499679139</v>
      </c>
      <c r="C11">
        <v>-372.2178639530588</v>
      </c>
      <c r="D11">
        <v>300.773633959476</v>
      </c>
      <c r="E11">
        <v>420.5133383931726</v>
      </c>
      <c r="F11">
        <v>384.7912233963812</v>
      </c>
      <c r="O11" s="3"/>
    </row>
    <row r="12" spans="1:15" ht="12.75">
      <c r="A12" t="s">
        <v>13</v>
      </c>
      <c r="B12">
        <v>-90.04645771656294</v>
      </c>
      <c r="C12">
        <v>-426.5690145956686</v>
      </c>
      <c r="D12">
        <v>246.4760991625427</v>
      </c>
      <c r="E12">
        <v>373.71029203801544</v>
      </c>
      <c r="F12">
        <v>283.6638343214525</v>
      </c>
      <c r="O12" s="3"/>
    </row>
    <row r="13" spans="1:15" ht="12.75">
      <c r="A13" t="s">
        <v>14</v>
      </c>
      <c r="B13">
        <v>-26.499819270767304</v>
      </c>
      <c r="C13">
        <v>-364.83885940350604</v>
      </c>
      <c r="D13">
        <v>311.8392208619714</v>
      </c>
      <c r="E13">
        <v>140.21576812714642</v>
      </c>
      <c r="F13">
        <v>113.71594885637911</v>
      </c>
      <c r="O13" s="3"/>
    </row>
    <row r="14" spans="1:15" ht="12.75">
      <c r="A14" t="s">
        <v>15</v>
      </c>
      <c r="B14">
        <v>458.34930620216335</v>
      </c>
      <c r="C14">
        <v>153.09813672813584</v>
      </c>
      <c r="D14">
        <v>763.6004756761909</v>
      </c>
      <c r="E14">
        <v>365.4386318976178</v>
      </c>
      <c r="F14">
        <v>823.7879380997812</v>
      </c>
      <c r="O14" s="3"/>
    </row>
    <row r="15" spans="1:6" ht="12.75">
      <c r="A15" t="s">
        <v>16</v>
      </c>
      <c r="B15">
        <v>-45.26570310504596</v>
      </c>
      <c r="C15">
        <v>-383.3107345210798</v>
      </c>
      <c r="D15">
        <v>292.7793283109879</v>
      </c>
      <c r="E15">
        <v>234.15765754085066</v>
      </c>
      <c r="F15">
        <v>188.8919544358047</v>
      </c>
    </row>
    <row r="16" spans="1:6" ht="12.75">
      <c r="A16" t="s">
        <v>17</v>
      </c>
      <c r="B16">
        <v>-135.82849594160166</v>
      </c>
      <c r="C16">
        <v>-471.10080251235286</v>
      </c>
      <c r="D16">
        <v>199.44381062914954</v>
      </c>
      <c r="E16">
        <v>215.97478853110124</v>
      </c>
      <c r="F16">
        <v>80.14629258949957</v>
      </c>
    </row>
    <row r="17" spans="1:6" ht="12.75">
      <c r="A17" t="s">
        <v>18</v>
      </c>
      <c r="B17">
        <v>-122.82647300351586</v>
      </c>
      <c r="C17">
        <v>-456.2631271420629</v>
      </c>
      <c r="D17">
        <v>210.6101811350312</v>
      </c>
      <c r="E17">
        <v>210.45589375787898</v>
      </c>
      <c r="F17">
        <v>87.62942075436312</v>
      </c>
    </row>
    <row r="18" spans="1:6" ht="12.75">
      <c r="A18" t="s">
        <v>19</v>
      </c>
      <c r="B18">
        <v>71.76773605490874</v>
      </c>
      <c r="C18">
        <v>-256.2326303342869</v>
      </c>
      <c r="D18">
        <v>399.76810244410444</v>
      </c>
      <c r="E18">
        <v>57.72387141960476</v>
      </c>
      <c r="F18">
        <v>129.4916074745135</v>
      </c>
    </row>
    <row r="19" spans="1:6" ht="12.75">
      <c r="A19" t="s">
        <v>20</v>
      </c>
      <c r="B19">
        <v>-62.23571471955979</v>
      </c>
      <c r="C19">
        <v>-393.4007734149537</v>
      </c>
      <c r="D19">
        <v>268.9293439758341</v>
      </c>
      <c r="E19">
        <v>125.19960573797277</v>
      </c>
      <c r="F19">
        <v>62.96389101841299</v>
      </c>
    </row>
    <row r="20" spans="1:6" ht="12.75">
      <c r="A20" t="s">
        <v>21</v>
      </c>
      <c r="B20">
        <v>-71.04853119889779</v>
      </c>
      <c r="C20">
        <v>-402.027791777027</v>
      </c>
      <c r="D20">
        <v>259.93072937923137</v>
      </c>
      <c r="E20">
        <v>125.19960573797277</v>
      </c>
      <c r="F20">
        <v>54.15107453907498</v>
      </c>
    </row>
    <row r="21" spans="1:6" ht="12.75">
      <c r="A21" t="s">
        <v>22</v>
      </c>
      <c r="B21">
        <v>-102.33326144206572</v>
      </c>
      <c r="C21">
        <v>-431.09926169848984</v>
      </c>
      <c r="D21">
        <v>226.43273881435837</v>
      </c>
      <c r="E21">
        <v>254.57770810692236</v>
      </c>
      <c r="F21">
        <v>152.24444666485664</v>
      </c>
    </row>
    <row r="22" spans="1:6" ht="12.75">
      <c r="A22" t="s">
        <v>23</v>
      </c>
      <c r="B22">
        <v>-139.90450760893057</v>
      </c>
      <c r="C22">
        <v>-467.15325324713206</v>
      </c>
      <c r="D22">
        <v>187.34423802927088</v>
      </c>
      <c r="E22">
        <v>278.39514036529255</v>
      </c>
      <c r="F22">
        <v>138.49063275636198</v>
      </c>
    </row>
    <row r="23" spans="1:6" ht="12.75">
      <c r="A23" t="s">
        <v>24</v>
      </c>
      <c r="B23">
        <v>-54.32674703919568</v>
      </c>
      <c r="C23">
        <v>-390.4159791583454</v>
      </c>
      <c r="D23">
        <v>281.7624850799541</v>
      </c>
      <c r="E23">
        <v>138.70067720923245</v>
      </c>
      <c r="F23">
        <v>84.37393017003677</v>
      </c>
    </row>
    <row r="24" spans="1:6" ht="12.75">
      <c r="A24" t="s">
        <v>25</v>
      </c>
      <c r="B24">
        <v>-52.97191299852763</v>
      </c>
      <c r="C24">
        <v>-390.8896080717926</v>
      </c>
      <c r="D24">
        <v>284.9457820747374</v>
      </c>
      <c r="E24">
        <v>145.8883589413838</v>
      </c>
      <c r="F24">
        <v>92.91644594285619</v>
      </c>
    </row>
    <row r="25" spans="1:6" ht="12.75">
      <c r="A25" t="s">
        <v>26</v>
      </c>
      <c r="B25">
        <v>49.934800367210755</v>
      </c>
      <c r="C25">
        <v>-288.96452327595546</v>
      </c>
      <c r="D25">
        <v>388.83412401037697</v>
      </c>
      <c r="E25">
        <v>236.29467589665467</v>
      </c>
      <c r="F25">
        <v>286.2294762638654</v>
      </c>
    </row>
    <row r="26" spans="1:6" ht="12.75">
      <c r="A26" t="s">
        <v>27</v>
      </c>
      <c r="B26">
        <v>371.213119921889</v>
      </c>
      <c r="C26">
        <v>64.18374576188302</v>
      </c>
      <c r="D26">
        <v>678.2424940818951</v>
      </c>
      <c r="E26">
        <v>42.47440067440692</v>
      </c>
      <c r="F26">
        <v>413.68752059629594</v>
      </c>
    </row>
    <row r="27" spans="1:6" ht="12.75">
      <c r="A27" t="s">
        <v>28</v>
      </c>
      <c r="B27">
        <v>-366.5840355103692</v>
      </c>
      <c r="C27">
        <v>-642.5979037613894</v>
      </c>
      <c r="D27">
        <v>-90.57016725934898</v>
      </c>
      <c r="E27">
        <v>753.7092175511873</v>
      </c>
      <c r="F27">
        <v>387.1251820408181</v>
      </c>
    </row>
    <row r="28" spans="1:6" ht="12.75">
      <c r="A28" t="s">
        <v>29</v>
      </c>
      <c r="B28">
        <v>74.90139610966463</v>
      </c>
      <c r="C28">
        <v>-250.1229872286433</v>
      </c>
      <c r="D28">
        <v>399.92577944797256</v>
      </c>
      <c r="E28">
        <v>5.257456004135463</v>
      </c>
      <c r="F28">
        <v>80.1588521138001</v>
      </c>
    </row>
    <row r="29" spans="1:6" ht="12.75">
      <c r="A29" t="s">
        <v>30</v>
      </c>
      <c r="B29">
        <v>-62.96344202068582</v>
      </c>
      <c r="C29">
        <v>-400.06002808924694</v>
      </c>
      <c r="D29">
        <v>274.1331440478753</v>
      </c>
      <c r="E29">
        <v>135.18895872377956</v>
      </c>
      <c r="F29">
        <v>72.22551670309375</v>
      </c>
    </row>
    <row r="30" spans="1:6" ht="12.75">
      <c r="A30" t="s">
        <v>31</v>
      </c>
      <c r="B30">
        <v>32.3196172281738</v>
      </c>
      <c r="C30">
        <v>-297.7776877565214</v>
      </c>
      <c r="D30">
        <v>362.416922212869</v>
      </c>
      <c r="E30">
        <v>103.14997140526808</v>
      </c>
      <c r="F30">
        <v>135.46958863344187</v>
      </c>
    </row>
    <row r="31" spans="1:6" ht="12.75">
      <c r="A31" t="s">
        <v>32</v>
      </c>
      <c r="B31">
        <v>-43.78301204873853</v>
      </c>
      <c r="C31">
        <v>-382.0138340347577</v>
      </c>
      <c r="D31">
        <v>294.4478099372807</v>
      </c>
      <c r="E31">
        <v>274.5073706373248</v>
      </c>
      <c r="F31">
        <v>230.72435858858628</v>
      </c>
    </row>
    <row r="32" spans="1:6" ht="12.75">
      <c r="A32" t="s">
        <v>33</v>
      </c>
      <c r="B32">
        <v>225.31816635987423</v>
      </c>
      <c r="C32">
        <v>-95.07321709899668</v>
      </c>
      <c r="D32">
        <v>545.7095498187451</v>
      </c>
      <c r="E32">
        <v>462.64592315063976</v>
      </c>
      <c r="F32">
        <v>687.964089510514</v>
      </c>
    </row>
    <row r="33" spans="1:6" ht="12.75">
      <c r="A33" t="s">
        <v>34</v>
      </c>
      <c r="B33">
        <v>-92.68749714424222</v>
      </c>
      <c r="C33">
        <v>-431.47805849980256</v>
      </c>
      <c r="D33">
        <v>246.1030642113181</v>
      </c>
      <c r="E33">
        <v>198.1461261384456</v>
      </c>
      <c r="F33">
        <v>105.45862899420338</v>
      </c>
    </row>
    <row r="34" spans="1:6" ht="12.75">
      <c r="A34" t="s">
        <v>35</v>
      </c>
      <c r="B34">
        <v>26.026253786446063</v>
      </c>
      <c r="C34">
        <v>-305.563922312469</v>
      </c>
      <c r="D34">
        <v>357.6164298853611</v>
      </c>
      <c r="E34">
        <v>64.43001113295381</v>
      </c>
      <c r="F34">
        <v>90.45626491939987</v>
      </c>
    </row>
    <row r="35" spans="1:6" ht="12.75">
      <c r="A35" t="s">
        <v>36</v>
      </c>
      <c r="B35">
        <v>55.68704730895706</v>
      </c>
      <c r="C35">
        <v>-284.4725047111277</v>
      </c>
      <c r="D35">
        <v>395.84659932904185</v>
      </c>
      <c r="E35">
        <v>259.60337406094123</v>
      </c>
      <c r="F35">
        <v>315.2904213698983</v>
      </c>
    </row>
    <row r="36" spans="1:6" ht="12.75">
      <c r="A36" t="s">
        <v>37</v>
      </c>
      <c r="B36">
        <v>320.574467456555</v>
      </c>
      <c r="C36">
        <v>-2.8248319964271786</v>
      </c>
      <c r="D36">
        <v>643.9737669095372</v>
      </c>
      <c r="E36">
        <v>350.59925262790955</v>
      </c>
      <c r="F36">
        <v>671.1737200844645</v>
      </c>
    </row>
    <row r="37" spans="1:6" ht="12.75">
      <c r="A37" t="s">
        <v>38</v>
      </c>
      <c r="B37">
        <v>-79.25715999009051</v>
      </c>
      <c r="C37">
        <v>-411.3709180904036</v>
      </c>
      <c r="D37">
        <v>252.85659811022262</v>
      </c>
      <c r="E37">
        <v>168.21781289075307</v>
      </c>
      <c r="F37">
        <v>88.96065290066255</v>
      </c>
    </row>
    <row r="38" spans="1:6" ht="12.75">
      <c r="A38" t="s">
        <v>39</v>
      </c>
      <c r="B38">
        <v>177.43229587466817</v>
      </c>
      <c r="C38">
        <v>-146.02328724659174</v>
      </c>
      <c r="D38">
        <v>500.8878789959281</v>
      </c>
      <c r="E38">
        <v>542.9695265766784</v>
      </c>
      <c r="F38">
        <v>720.4018224513466</v>
      </c>
    </row>
    <row r="39" spans="1:6" ht="12.75">
      <c r="A39" t="s">
        <v>40</v>
      </c>
      <c r="B39">
        <v>-323.74201969421654</v>
      </c>
      <c r="C39">
        <v>-607.2002540369742</v>
      </c>
      <c r="D39">
        <v>-40.283785351458846</v>
      </c>
      <c r="E39">
        <v>410.7536851940123</v>
      </c>
      <c r="F39">
        <v>87.01166549979574</v>
      </c>
    </row>
    <row r="40" spans="1:6" ht="12.75">
      <c r="A40" t="s">
        <v>34</v>
      </c>
      <c r="B40">
        <v>-101.98566764617941</v>
      </c>
      <c r="C40">
        <v>-440.4963165849553</v>
      </c>
      <c r="D40">
        <v>236.52498129259646</v>
      </c>
      <c r="E40">
        <v>198.1461261384456</v>
      </c>
      <c r="F40">
        <v>96.16045849226619</v>
      </c>
    </row>
    <row r="41" spans="1:6" ht="12.75">
      <c r="A41" t="s">
        <v>41</v>
      </c>
      <c r="B41">
        <v>-131.11393743293178</v>
      </c>
      <c r="C41">
        <v>-464.4815436683343</v>
      </c>
      <c r="D41">
        <v>202.25366880247077</v>
      </c>
      <c r="E41">
        <v>411.8084698586654</v>
      </c>
      <c r="F41">
        <v>280.6945324257336</v>
      </c>
    </row>
    <row r="42" spans="1:6" ht="12.75">
      <c r="A42" t="s">
        <v>42</v>
      </c>
      <c r="B42">
        <v>-38.456373156325924</v>
      </c>
      <c r="C42">
        <v>-378.8657069533422</v>
      </c>
      <c r="D42">
        <v>301.9529606406904</v>
      </c>
      <c r="E42">
        <v>301.77828179026056</v>
      </c>
      <c r="F42">
        <v>263.32190863393464</v>
      </c>
    </row>
    <row r="43" spans="1:6" ht="12.75">
      <c r="A43" t="s">
        <v>43</v>
      </c>
      <c r="B43">
        <v>-57.749625844627815</v>
      </c>
      <c r="C43">
        <v>-397.36912662916524</v>
      </c>
      <c r="D43">
        <v>281.8698749399096</v>
      </c>
      <c r="E43">
        <v>265.97716132868635</v>
      </c>
      <c r="F43">
        <v>208.22753548405854</v>
      </c>
    </row>
    <row r="44" spans="1:6" ht="12.75">
      <c r="A44" t="s">
        <v>44</v>
      </c>
      <c r="B44">
        <v>305.584884558637</v>
      </c>
      <c r="C44">
        <v>12.095920175354252</v>
      </c>
      <c r="D44">
        <v>599.0738489419198</v>
      </c>
      <c r="E44">
        <v>698.558965981904</v>
      </c>
      <c r="F44">
        <v>1004.1438505405409</v>
      </c>
    </row>
    <row r="45" spans="1:6" ht="12.75">
      <c r="A45" t="s">
        <v>45</v>
      </c>
      <c r="B45">
        <v>53.41919473109283</v>
      </c>
      <c r="C45">
        <v>-279.02966407015396</v>
      </c>
      <c r="D45">
        <v>385.8680535323396</v>
      </c>
      <c r="E45">
        <v>220.0485949478475</v>
      </c>
      <c r="F45">
        <v>273.46778967894033</v>
      </c>
    </row>
    <row r="46" spans="1:6" ht="12.75">
      <c r="A46" t="s">
        <v>46</v>
      </c>
      <c r="B46">
        <v>122.69086462458182</v>
      </c>
      <c r="C46">
        <v>-209.0098111523277</v>
      </c>
      <c r="D46">
        <v>454.39154040149134</v>
      </c>
      <c r="E46">
        <v>419.8614517736482</v>
      </c>
      <c r="F46">
        <v>542.55231639823</v>
      </c>
    </row>
    <row r="47" spans="1:6" ht="12.75">
      <c r="A47" t="s">
        <v>47</v>
      </c>
      <c r="B47">
        <v>1.2023753060850026</v>
      </c>
      <c r="C47">
        <v>-330.8375982206887</v>
      </c>
      <c r="D47">
        <v>333.2423488328587</v>
      </c>
      <c r="E47">
        <v>508.68390068341705</v>
      </c>
      <c r="F47">
        <v>509.88627598950205</v>
      </c>
    </row>
    <row r="48" spans="1:6" ht="12.75">
      <c r="A48" t="s">
        <v>48</v>
      </c>
      <c r="B48">
        <v>-3.7376145413897035</v>
      </c>
      <c r="C48">
        <v>-323.7457978448132</v>
      </c>
      <c r="D48">
        <v>316.2705687620338</v>
      </c>
      <c r="E48">
        <v>87.79408240260443</v>
      </c>
      <c r="F48">
        <v>84.05646786121473</v>
      </c>
    </row>
    <row r="49" spans="1:6" ht="12.75">
      <c r="A49" t="s">
        <v>49</v>
      </c>
      <c r="B49">
        <v>182.62534117075512</v>
      </c>
      <c r="C49">
        <v>-152.52331493530318</v>
      </c>
      <c r="D49">
        <v>517.7739972768134</v>
      </c>
      <c r="E49">
        <v>329.0173578392675</v>
      </c>
      <c r="F49">
        <v>511.6426990100226</v>
      </c>
    </row>
    <row r="50" spans="1:6" ht="12.75">
      <c r="A50" t="s">
        <v>50</v>
      </c>
      <c r="B50">
        <v>-197.76002370882412</v>
      </c>
      <c r="C50">
        <v>-524.4349083590084</v>
      </c>
      <c r="D50">
        <v>128.91486094136025</v>
      </c>
      <c r="E50">
        <v>228.61856442079727</v>
      </c>
      <c r="F50">
        <v>30.85854071197316</v>
      </c>
    </row>
    <row r="51" spans="1:6" ht="12.75">
      <c r="A51" t="s">
        <v>51</v>
      </c>
      <c r="B51">
        <v>43.017231487589754</v>
      </c>
      <c r="C51">
        <v>-285.91502463217205</v>
      </c>
      <c r="D51">
        <v>371.94948760735156</v>
      </c>
      <c r="E51">
        <v>61.758987972613255</v>
      </c>
      <c r="F51">
        <v>104.77621946020301</v>
      </c>
    </row>
    <row r="54" spans="1:4" ht="12.75">
      <c r="A54" s="18" t="s">
        <v>157</v>
      </c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5" ht="12.75">
      <c r="A57" s="18"/>
      <c r="B57">
        <v>0.488539979482414</v>
      </c>
      <c r="C57">
        <v>19.1037406594565</v>
      </c>
      <c r="D57">
        <v>1.500492519E-06</v>
      </c>
      <c r="E57">
        <v>29472.2262982092</v>
      </c>
    </row>
    <row r="59" spans="2:4" ht="12.75">
      <c r="B59" t="s">
        <v>135</v>
      </c>
      <c r="C59" t="s">
        <v>158</v>
      </c>
      <c r="D59" t="s">
        <v>3</v>
      </c>
    </row>
    <row r="60" spans="2:4" ht="12.75">
      <c r="B60">
        <v>125.369243838532</v>
      </c>
      <c r="C60">
        <v>122.467888880187</v>
      </c>
      <c r="D60">
        <v>161.363753790908</v>
      </c>
    </row>
    <row r="61" spans="2:3" ht="12.75">
      <c r="B61">
        <v>5.7441656172E-05</v>
      </c>
      <c r="C61">
        <v>0.018673965749603</v>
      </c>
    </row>
    <row r="62" spans="2:7" ht="12.75">
      <c r="B62" t="s">
        <v>52</v>
      </c>
      <c r="C62" t="s">
        <v>53</v>
      </c>
      <c r="D62" t="s">
        <v>53</v>
      </c>
      <c r="E62" t="s">
        <v>54</v>
      </c>
      <c r="F62" t="s">
        <v>55</v>
      </c>
      <c r="G62" t="s">
        <v>56</v>
      </c>
    </row>
    <row r="63" spans="1:5" ht="12.75">
      <c r="A63" t="s">
        <v>10</v>
      </c>
      <c r="B63">
        <v>-66.5889971053088</v>
      </c>
      <c r="C63">
        <v>-396.705564853727</v>
      </c>
      <c r="D63">
        <v>263.527570643109</v>
      </c>
      <c r="E63">
        <v>337.396577029135</v>
      </c>
    </row>
    <row r="64" spans="1:5" ht="12.75">
      <c r="A64" t="s">
        <v>11</v>
      </c>
      <c r="B64">
        <v>-34.5699773161105</v>
      </c>
      <c r="C64">
        <v>-381.381384904127</v>
      </c>
      <c r="D64">
        <v>312.241430271906</v>
      </c>
      <c r="E64">
        <v>274.975110368946</v>
      </c>
    </row>
    <row r="65" spans="1:5" ht="12.75">
      <c r="A65" t="s">
        <v>12</v>
      </c>
      <c r="B65">
        <v>-95.1353103278803</v>
      </c>
      <c r="C65">
        <v>-425.734671931575</v>
      </c>
      <c r="D65">
        <v>235.464051275814</v>
      </c>
      <c r="E65">
        <v>479.926533724261</v>
      </c>
    </row>
    <row r="66" spans="1:5" ht="12.75">
      <c r="A66" t="s">
        <v>13</v>
      </c>
      <c r="B66">
        <v>-132.676542564279</v>
      </c>
      <c r="C66">
        <v>-466.439124115773</v>
      </c>
      <c r="D66">
        <v>201.086038987215</v>
      </c>
      <c r="E66">
        <v>416.340376885731</v>
      </c>
    </row>
    <row r="67" spans="1:5" ht="12.75">
      <c r="A67" t="s">
        <v>14</v>
      </c>
      <c r="B67">
        <v>-14.9124184153815</v>
      </c>
      <c r="C67">
        <v>-359.082810984941</v>
      </c>
      <c r="D67">
        <v>329.257974154178</v>
      </c>
      <c r="E67">
        <v>128.62836727176</v>
      </c>
    </row>
    <row r="68" spans="1:5" ht="12.75">
      <c r="A68" t="s">
        <v>15</v>
      </c>
      <c r="B68">
        <v>401.569176935395</v>
      </c>
      <c r="C68">
        <v>88.1655551791067</v>
      </c>
      <c r="D68">
        <v>714.972798691684</v>
      </c>
      <c r="E68">
        <v>422.218761164385</v>
      </c>
    </row>
    <row r="69" spans="1:5" ht="12.75">
      <c r="A69" t="s">
        <v>16</v>
      </c>
      <c r="B69">
        <v>28.1132101243601</v>
      </c>
      <c r="C69">
        <v>-317.045818349602</v>
      </c>
      <c r="D69">
        <v>373.272238598322</v>
      </c>
      <c r="E69">
        <v>160.778744311444</v>
      </c>
    </row>
    <row r="70" spans="1:5" ht="12.75">
      <c r="A70" t="s">
        <v>17</v>
      </c>
      <c r="B70">
        <v>-37.0942997447605</v>
      </c>
      <c r="C70">
        <v>-379.086056314601</v>
      </c>
      <c r="D70">
        <v>304.89745682508</v>
      </c>
      <c r="E70">
        <v>117.24059233426</v>
      </c>
    </row>
    <row r="71" spans="1:5" ht="12.75">
      <c r="A71" t="s">
        <v>18</v>
      </c>
      <c r="B71">
        <v>-18.1733718217864</v>
      </c>
      <c r="C71">
        <v>-360.735373827936</v>
      </c>
      <c r="D71">
        <v>324.388630184363</v>
      </c>
      <c r="E71">
        <v>105.802792576149</v>
      </c>
    </row>
    <row r="72" spans="1:5" ht="12.75">
      <c r="A72" t="s">
        <v>19</v>
      </c>
      <c r="B72">
        <v>-10.9418112357784</v>
      </c>
      <c r="C72">
        <v>-355.535287441457</v>
      </c>
      <c r="D72">
        <v>333.651664969901</v>
      </c>
      <c r="E72">
        <v>140.433418710291</v>
      </c>
    </row>
    <row r="73" spans="1:5" ht="12.75">
      <c r="A73" t="s">
        <v>20</v>
      </c>
      <c r="B73">
        <v>-66.9685396497367</v>
      </c>
      <c r="C73">
        <v>-403.035679458528</v>
      </c>
      <c r="D73">
        <v>269.098600159054</v>
      </c>
      <c r="E73">
        <v>129.932430668149</v>
      </c>
    </row>
    <row r="74" spans="1:5" ht="12.75">
      <c r="A74" t="s">
        <v>21</v>
      </c>
      <c r="B74">
        <v>-75.7813561290747</v>
      </c>
      <c r="C74">
        <v>-411.652403148701</v>
      </c>
      <c r="D74">
        <v>260.089690890551</v>
      </c>
      <c r="E74">
        <v>129.932430668149</v>
      </c>
    </row>
    <row r="75" spans="1:5" ht="12.75">
      <c r="A75" t="s">
        <v>22</v>
      </c>
      <c r="B75">
        <v>-240.384475462375</v>
      </c>
      <c r="C75">
        <v>-576.041174013581</v>
      </c>
      <c r="D75">
        <v>95.2722230888294</v>
      </c>
      <c r="E75">
        <v>392.628922127232</v>
      </c>
    </row>
    <row r="76" spans="1:5" ht="12.75">
      <c r="A76" t="s">
        <v>23</v>
      </c>
      <c r="B76">
        <v>-211.549277499974</v>
      </c>
      <c r="C76">
        <v>-548.715344202462</v>
      </c>
      <c r="D76">
        <v>125.616789202513</v>
      </c>
      <c r="E76">
        <v>350.039910256336</v>
      </c>
    </row>
    <row r="77" spans="1:5" ht="12.75">
      <c r="A77" t="s">
        <v>24</v>
      </c>
      <c r="B77">
        <v>18.977845307806</v>
      </c>
      <c r="C77">
        <v>-321.199810067215</v>
      </c>
      <c r="D77">
        <v>359.155500682828</v>
      </c>
      <c r="E77">
        <v>65.3960848622306</v>
      </c>
    </row>
    <row r="78" spans="1:5" ht="12.75">
      <c r="A78" t="s">
        <v>25</v>
      </c>
      <c r="B78">
        <v>26.8236367697269</v>
      </c>
      <c r="C78">
        <v>-310.647178477248</v>
      </c>
      <c r="D78">
        <v>364.294452016702</v>
      </c>
      <c r="E78">
        <v>66.0928091731292</v>
      </c>
    </row>
    <row r="79" spans="1:5" ht="12.75">
      <c r="A79" t="s">
        <v>26</v>
      </c>
      <c r="B79">
        <v>64.3382661459448</v>
      </c>
      <c r="C79">
        <v>-281.203680392057</v>
      </c>
      <c r="D79">
        <v>409.880212683946</v>
      </c>
      <c r="E79">
        <v>221.89121011792</v>
      </c>
    </row>
    <row r="80" spans="1:5" ht="12.75">
      <c r="A80" t="s">
        <v>27</v>
      </c>
      <c r="B80">
        <v>204.405548496144</v>
      </c>
      <c r="C80">
        <v>-129.32087891117</v>
      </c>
      <c r="D80">
        <v>538.131975903458</v>
      </c>
      <c r="E80">
        <v>209.281972100151</v>
      </c>
    </row>
    <row r="81" spans="1:5" ht="12.75">
      <c r="A81" t="s">
        <v>28</v>
      </c>
      <c r="B81">
        <v>-341.121848293388</v>
      </c>
      <c r="C81">
        <v>-627.855086219546</v>
      </c>
      <c r="D81">
        <v>-54.388610367231</v>
      </c>
      <c r="E81">
        <v>728.247030334206</v>
      </c>
    </row>
    <row r="82" spans="1:5" ht="12.75">
      <c r="A82" t="s">
        <v>29</v>
      </c>
      <c r="B82">
        <v>-41.9245929787408</v>
      </c>
      <c r="C82">
        <v>-384.978900241685</v>
      </c>
      <c r="D82">
        <v>301.129714284203</v>
      </c>
      <c r="E82">
        <v>122.08344509254</v>
      </c>
    </row>
    <row r="83" spans="1:5" ht="12.75">
      <c r="A83" t="s">
        <v>30</v>
      </c>
      <c r="B83">
        <v>-60.8845138350198</v>
      </c>
      <c r="C83">
        <v>-404.344945746192</v>
      </c>
      <c r="D83">
        <v>282.575918076152</v>
      </c>
      <c r="E83">
        <v>133.110030538113</v>
      </c>
    </row>
    <row r="84" spans="1:5" ht="12.75">
      <c r="A84" t="s">
        <v>31</v>
      </c>
      <c r="B84">
        <v>-21.6730671269391</v>
      </c>
      <c r="C84">
        <v>-364.960895988439</v>
      </c>
      <c r="D84">
        <v>321.61476173456</v>
      </c>
      <c r="E84">
        <v>157.142655760381</v>
      </c>
    </row>
    <row r="85" spans="1:5" ht="12.75">
      <c r="A85" t="s">
        <v>32</v>
      </c>
      <c r="B85">
        <v>-14.8433030343836</v>
      </c>
      <c r="C85">
        <v>-361.274624284965</v>
      </c>
      <c r="D85">
        <v>331.588018216198</v>
      </c>
      <c r="E85">
        <v>245.567661622969</v>
      </c>
    </row>
    <row r="86" spans="1:5" ht="12.75">
      <c r="A86" t="s">
        <v>33</v>
      </c>
      <c r="B86">
        <v>243.901227367576</v>
      </c>
      <c r="C86">
        <v>-78.8652700295114</v>
      </c>
      <c r="D86">
        <v>566.667724764664</v>
      </c>
      <c r="E86">
        <v>444.062862142937</v>
      </c>
    </row>
    <row r="87" spans="1:5" ht="12.75">
      <c r="A87" t="s">
        <v>34</v>
      </c>
      <c r="B87">
        <v>-84.2467644001193</v>
      </c>
      <c r="C87">
        <v>-429.511156104585</v>
      </c>
      <c r="D87">
        <v>261.017627304346</v>
      </c>
      <c r="E87">
        <v>189.705393394322</v>
      </c>
    </row>
    <row r="88" spans="1:5" ht="12.75">
      <c r="A88" t="s">
        <v>35</v>
      </c>
      <c r="B88">
        <v>-105.059591510574</v>
      </c>
      <c r="C88">
        <v>-446.960677632418</v>
      </c>
      <c r="D88">
        <v>236.841494611269</v>
      </c>
      <c r="E88">
        <v>195.515856429974</v>
      </c>
    </row>
    <row r="89" spans="1:5" ht="12.75">
      <c r="A89" t="s">
        <v>36</v>
      </c>
      <c r="B89">
        <v>-11.6399650491067</v>
      </c>
      <c r="C89">
        <v>-351.96684315846</v>
      </c>
      <c r="D89">
        <v>328.686913060247</v>
      </c>
      <c r="E89">
        <v>326.930386419005</v>
      </c>
    </row>
    <row r="90" spans="1:5" ht="12.75">
      <c r="A90" t="s">
        <v>37</v>
      </c>
      <c r="B90">
        <v>313.410731183579</v>
      </c>
      <c r="C90">
        <v>-16.6664016440545</v>
      </c>
      <c r="D90">
        <v>643.487864011213</v>
      </c>
      <c r="E90">
        <v>357.762988900885</v>
      </c>
    </row>
    <row r="91" spans="1:5" ht="12.75">
      <c r="A91" t="s">
        <v>38</v>
      </c>
      <c r="B91">
        <v>63.2363914035392</v>
      </c>
      <c r="C91">
        <v>-271.842301553986</v>
      </c>
      <c r="D91">
        <v>398.315084361064</v>
      </c>
      <c r="E91">
        <v>25.7242614971233</v>
      </c>
    </row>
    <row r="92" spans="1:5" ht="12.75">
      <c r="A92" t="s">
        <v>39</v>
      </c>
      <c r="B92">
        <v>174.437712355387</v>
      </c>
      <c r="C92">
        <v>-153.582579338186</v>
      </c>
      <c r="D92">
        <v>502.458004048961</v>
      </c>
      <c r="E92">
        <v>545.964110095959</v>
      </c>
    </row>
    <row r="93" spans="1:5" ht="12.75">
      <c r="A93" t="s">
        <v>40</v>
      </c>
      <c r="B93">
        <v>-389.148718275072</v>
      </c>
      <c r="C93">
        <v>-683.998350025904</v>
      </c>
      <c r="D93">
        <v>-94.2990865242412</v>
      </c>
      <c r="E93">
        <v>476.160383774868</v>
      </c>
    </row>
    <row r="94" spans="1:5" ht="12.75">
      <c r="A94" t="s">
        <v>34</v>
      </c>
      <c r="B94">
        <v>-90.7863345048296</v>
      </c>
      <c r="C94">
        <v>-435.800813350978</v>
      </c>
      <c r="D94">
        <v>254.228144341318</v>
      </c>
      <c r="E94">
        <v>186.946792997095</v>
      </c>
    </row>
    <row r="95" spans="1:5" ht="12.75">
      <c r="A95" t="s">
        <v>41</v>
      </c>
      <c r="B95">
        <v>-113.429670681025</v>
      </c>
      <c r="C95">
        <v>-455.023186555957</v>
      </c>
      <c r="D95">
        <v>228.163845193906</v>
      </c>
      <c r="E95">
        <v>394.124203106758</v>
      </c>
    </row>
    <row r="96" spans="1:5" ht="12.75">
      <c r="A96" t="s">
        <v>42</v>
      </c>
      <c r="B96">
        <v>-47.3974342265083</v>
      </c>
      <c r="C96">
        <v>-393.659083486812</v>
      </c>
      <c r="D96">
        <v>298.864215033795</v>
      </c>
      <c r="E96">
        <v>310.719342860443</v>
      </c>
    </row>
    <row r="97" spans="1:5" ht="12.75">
      <c r="A97" t="s">
        <v>43</v>
      </c>
      <c r="B97">
        <v>-88.9501350694261</v>
      </c>
      <c r="C97">
        <v>-431.349163020349</v>
      </c>
      <c r="D97">
        <v>253.448892881497</v>
      </c>
      <c r="E97">
        <v>297.177670553484</v>
      </c>
    </row>
    <row r="98" spans="1:5" ht="12.75">
      <c r="A98" t="s">
        <v>44</v>
      </c>
      <c r="B98">
        <v>417.050689095741</v>
      </c>
      <c r="C98">
        <v>137.415044799888</v>
      </c>
      <c r="D98">
        <v>696.686333391594</v>
      </c>
      <c r="E98">
        <v>587.093161444799</v>
      </c>
    </row>
    <row r="99" spans="1:5" ht="12.75">
      <c r="A99" t="s">
        <v>45</v>
      </c>
      <c r="B99">
        <v>14.1388815166887</v>
      </c>
      <c r="C99">
        <v>-315.579365391381</v>
      </c>
      <c r="D99">
        <v>343.857128424758</v>
      </c>
      <c r="E99">
        <v>259.328908162251</v>
      </c>
    </row>
    <row r="100" spans="1:5" ht="12.75">
      <c r="A100" t="s">
        <v>46</v>
      </c>
      <c r="B100">
        <v>310.115045670967</v>
      </c>
      <c r="C100">
        <v>-10.6227024067296</v>
      </c>
      <c r="D100">
        <v>630.852793748665</v>
      </c>
      <c r="E100">
        <v>232.437270727262</v>
      </c>
    </row>
    <row r="101" spans="1:5" ht="12.75">
      <c r="A101" t="s">
        <v>47</v>
      </c>
      <c r="B101">
        <v>53.4215773126911</v>
      </c>
      <c r="C101">
        <v>-285.822410692943</v>
      </c>
      <c r="D101">
        <v>392.665565318325</v>
      </c>
      <c r="E101">
        <v>456.46469867681</v>
      </c>
    </row>
    <row r="102" spans="1:5" ht="12.75">
      <c r="A102" t="s">
        <v>48</v>
      </c>
      <c r="B102">
        <v>78.6093529186585</v>
      </c>
      <c r="C102">
        <v>-253.540983495899</v>
      </c>
      <c r="D102">
        <v>410.759689333216</v>
      </c>
      <c r="E102">
        <v>5.44711494255619</v>
      </c>
    </row>
    <row r="103" spans="1:5" ht="12.75">
      <c r="A103" t="s">
        <v>49</v>
      </c>
      <c r="B103">
        <v>119.822077292634</v>
      </c>
      <c r="C103">
        <v>-219.21407335817</v>
      </c>
      <c r="D103">
        <v>458.858227943439</v>
      </c>
      <c r="E103">
        <v>391.820621717388</v>
      </c>
    </row>
    <row r="104" spans="1:5" ht="12.75">
      <c r="A104" t="s">
        <v>50</v>
      </c>
      <c r="B104">
        <v>-115.824529174611</v>
      </c>
      <c r="C104">
        <v>-458.359867901549</v>
      </c>
      <c r="D104">
        <v>226.710809552326</v>
      </c>
      <c r="E104">
        <v>146.683069886584</v>
      </c>
    </row>
    <row r="105" spans="1:5" ht="12.75">
      <c r="A105" t="s">
        <v>51</v>
      </c>
      <c r="B105">
        <v>-0.664524464648622</v>
      </c>
      <c r="C105">
        <v>-341.62695103443</v>
      </c>
      <c r="D105">
        <v>340.297902105133</v>
      </c>
      <c r="E105">
        <v>105.440743924851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J2" sqref="J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0.5144644938731533</v>
      </c>
      <c r="C2">
        <v>13.774560945505266</v>
      </c>
      <c r="D2">
        <v>2.8336915549598274E-06</v>
      </c>
      <c r="E2">
        <v>28695.753310207125</v>
      </c>
      <c r="F2">
        <v>2304948.5876439754</v>
      </c>
      <c r="G2">
        <v>1119134.379098078</v>
      </c>
      <c r="H2">
        <v>445.1752359768476</v>
      </c>
      <c r="I2">
        <v>445.1752359768476</v>
      </c>
      <c r="J2">
        <f>(I2-8)/43</f>
        <v>10.166865952949944</v>
      </c>
      <c r="K2">
        <f>EXP(J2)</f>
        <v>26026.38090925764</v>
      </c>
      <c r="L2">
        <f>K2*43</f>
        <v>1119134.3790980785</v>
      </c>
      <c r="M2">
        <f>1-L2/$F$2</f>
        <v>0.5144644938731531</v>
      </c>
      <c r="O2" s="3">
        <f>I2-TDN2!$H$2</f>
        <v>1.3574636623250171</v>
      </c>
      <c r="P2">
        <f>EXP(-O2/2)</f>
        <v>0.5072598758040628</v>
      </c>
      <c r="Q2" s="4">
        <f>P2/SUM(TDN1!$P$2:$P$20,TDN2!$P$2:$P$20,TDN3!$P$2:$P$4)</f>
        <v>0.24814067015294058</v>
      </c>
    </row>
    <row r="3" spans="2:15" ht="12.75">
      <c r="B3" t="s">
        <v>64</v>
      </c>
      <c r="C3" t="s">
        <v>60</v>
      </c>
      <c r="D3" t="s">
        <v>61</v>
      </c>
      <c r="E3" t="s">
        <v>3</v>
      </c>
      <c r="O3" s="3"/>
    </row>
    <row r="4" spans="1:15" ht="12.75">
      <c r="A4" t="s">
        <v>0</v>
      </c>
      <c r="B4">
        <v>248.0108791318098</v>
      </c>
      <c r="C4">
        <v>-76.92629436729923</v>
      </c>
      <c r="D4">
        <v>-17.83438949954543</v>
      </c>
      <c r="E4">
        <v>667.9987827212234</v>
      </c>
      <c r="O4" s="3"/>
    </row>
    <row r="5" spans="1:15" ht="12.75">
      <c r="A5" t="s">
        <v>1</v>
      </c>
      <c r="B5">
        <v>0.0009549668850981075</v>
      </c>
      <c r="C5">
        <v>0.005985026392811158</v>
      </c>
      <c r="D5">
        <v>2.5294516291699428E-05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-46.02831192782867</v>
      </c>
      <c r="C9">
        <v>-382.1678621718968</v>
      </c>
      <c r="D9">
        <v>290.11123831623945</v>
      </c>
      <c r="E9">
        <v>316.8358918516548</v>
      </c>
      <c r="F9">
        <v>270.80757992382615</v>
      </c>
      <c r="O9" s="3"/>
    </row>
    <row r="10" spans="1:15" ht="12.75">
      <c r="A10" t="s">
        <v>11</v>
      </c>
      <c r="B10">
        <v>-222.34652042594288</v>
      </c>
      <c r="C10">
        <v>-550.2986637353455</v>
      </c>
      <c r="D10">
        <v>105.60562288345969</v>
      </c>
      <c r="E10">
        <v>462.7516534787786</v>
      </c>
      <c r="F10">
        <v>240.40513305283574</v>
      </c>
      <c r="O10" s="3"/>
    </row>
    <row r="11" spans="1:15" ht="12.75">
      <c r="A11" t="s">
        <v>12</v>
      </c>
      <c r="B11">
        <v>-108.52624334046516</v>
      </c>
      <c r="C11">
        <v>-441.7244750901701</v>
      </c>
      <c r="D11">
        <v>224.67198840923976</v>
      </c>
      <c r="E11">
        <v>493.31746673684637</v>
      </c>
      <c r="F11">
        <v>384.7912233963812</v>
      </c>
      <c r="O11" s="3"/>
    </row>
    <row r="12" spans="1:15" ht="12.75">
      <c r="A12" t="s">
        <v>13</v>
      </c>
      <c r="B12">
        <v>-28.958401145095365</v>
      </c>
      <c r="C12">
        <v>-363.9061883956294</v>
      </c>
      <c r="D12">
        <v>305.98938610543865</v>
      </c>
      <c r="E12">
        <v>312.62223546654786</v>
      </c>
      <c r="F12">
        <v>283.6638343214525</v>
      </c>
      <c r="O12" s="3"/>
    </row>
    <row r="13" spans="1:15" ht="12.75">
      <c r="A13" t="s">
        <v>14</v>
      </c>
      <c r="B13">
        <v>116.4086229536332</v>
      </c>
      <c r="C13">
        <v>-208.36202114796384</v>
      </c>
      <c r="D13">
        <v>441.17926705523024</v>
      </c>
      <c r="E13">
        <v>-2.6926740972540877</v>
      </c>
      <c r="F13">
        <v>113.71594885637911</v>
      </c>
      <c r="O13" s="3"/>
    </row>
    <row r="14" spans="1:15" ht="12.75">
      <c r="A14" t="s">
        <v>15</v>
      </c>
      <c r="B14">
        <v>385.14413715186384</v>
      </c>
      <c r="C14">
        <v>71.2090364572141</v>
      </c>
      <c r="D14">
        <v>699.0792378465136</v>
      </c>
      <c r="E14">
        <v>438.6438009479173</v>
      </c>
      <c r="F14">
        <v>823.7879380997812</v>
      </c>
      <c r="O14" s="3"/>
    </row>
    <row r="15" spans="1:6" ht="12.75">
      <c r="A15" t="s">
        <v>16</v>
      </c>
      <c r="B15">
        <v>-178.1291533087264</v>
      </c>
      <c r="C15">
        <v>-513.2630088692481</v>
      </c>
      <c r="D15">
        <v>157.00470225179535</v>
      </c>
      <c r="E15">
        <v>367.0211077445311</v>
      </c>
      <c r="F15">
        <v>188.8919544358047</v>
      </c>
    </row>
    <row r="16" spans="1:6" ht="12.75">
      <c r="A16" t="s">
        <v>17</v>
      </c>
      <c r="B16">
        <v>-58.43820893022054</v>
      </c>
      <c r="C16">
        <v>-382.7991605587822</v>
      </c>
      <c r="D16">
        <v>265.92274269834115</v>
      </c>
      <c r="E16">
        <v>138.5845015197201</v>
      </c>
      <c r="F16">
        <v>80.14629258949957</v>
      </c>
    </row>
    <row r="17" spans="1:6" ht="12.75">
      <c r="A17" t="s">
        <v>18</v>
      </c>
      <c r="B17">
        <v>-90.07345374787674</v>
      </c>
      <c r="C17">
        <v>-410.57508421944664</v>
      </c>
      <c r="D17">
        <v>230.42817672369318</v>
      </c>
      <c r="E17">
        <v>177.70287450223987</v>
      </c>
      <c r="F17">
        <v>87.62942075436312</v>
      </c>
    </row>
    <row r="18" spans="1:6" ht="12.75">
      <c r="A18" t="s">
        <v>19</v>
      </c>
      <c r="B18">
        <v>12.824611915787003</v>
      </c>
      <c r="C18">
        <v>-316.4708500812779</v>
      </c>
      <c r="D18">
        <v>342.12007391285186</v>
      </c>
      <c r="E18">
        <v>116.6669955587265</v>
      </c>
      <c r="F18">
        <v>129.4916074745135</v>
      </c>
    </row>
    <row r="19" spans="1:6" ht="12.75">
      <c r="A19" t="s">
        <v>20</v>
      </c>
      <c r="B19">
        <v>-48.730787238172404</v>
      </c>
      <c r="C19">
        <v>-376.7880019527021</v>
      </c>
      <c r="D19">
        <v>279.32642747635725</v>
      </c>
      <c r="E19">
        <v>111.69467825658539</v>
      </c>
      <c r="F19">
        <v>62.96389101841299</v>
      </c>
    </row>
    <row r="20" spans="1:6" ht="12.75">
      <c r="A20" t="s">
        <v>21</v>
      </c>
      <c r="B20">
        <v>-57.54360371751041</v>
      </c>
      <c r="C20">
        <v>-385.44709467864334</v>
      </c>
      <c r="D20">
        <v>270.35988724362255</v>
      </c>
      <c r="E20">
        <v>111.69467825658539</v>
      </c>
      <c r="F20">
        <v>54.15107453907498</v>
      </c>
    </row>
    <row r="21" spans="1:6" ht="12.75">
      <c r="A21" t="s">
        <v>22</v>
      </c>
      <c r="B21">
        <v>79.24752735328336</v>
      </c>
      <c r="C21">
        <v>-249.4655433032816</v>
      </c>
      <c r="D21">
        <v>407.96059800984835</v>
      </c>
      <c r="E21">
        <v>72.99691931157328</v>
      </c>
      <c r="F21">
        <v>152.24444666485664</v>
      </c>
    </row>
    <row r="22" spans="1:6" ht="12.75">
      <c r="A22" t="s">
        <v>23</v>
      </c>
      <c r="B22">
        <v>-186.3489967133024</v>
      </c>
      <c r="C22">
        <v>-509.7185852503709</v>
      </c>
      <c r="D22">
        <v>137.02059182376613</v>
      </c>
      <c r="E22">
        <v>324.8396294696644</v>
      </c>
      <c r="F22">
        <v>138.49063275636198</v>
      </c>
    </row>
    <row r="23" spans="1:6" ht="12.75">
      <c r="A23" t="s">
        <v>24</v>
      </c>
      <c r="B23">
        <v>-102.73854162652319</v>
      </c>
      <c r="C23">
        <v>-430.3129473266273</v>
      </c>
      <c r="D23">
        <v>224.8358640735809</v>
      </c>
      <c r="E23">
        <v>187.11247179655996</v>
      </c>
      <c r="F23">
        <v>84.37393017003677</v>
      </c>
    </row>
    <row r="24" spans="1:6" ht="12.75">
      <c r="A24" t="s">
        <v>25</v>
      </c>
      <c r="B24">
        <v>-10.256508043123745</v>
      </c>
      <c r="C24">
        <v>-336.9965100104022</v>
      </c>
      <c r="D24">
        <v>316.4834939241547</v>
      </c>
      <c r="E24">
        <v>103.17295398597993</v>
      </c>
      <c r="F24">
        <v>92.91644594285619</v>
      </c>
    </row>
    <row r="25" spans="1:6" ht="12.75">
      <c r="A25" t="s">
        <v>26</v>
      </c>
      <c r="B25">
        <v>-65.15834580241415</v>
      </c>
      <c r="C25">
        <v>-405.1765262066215</v>
      </c>
      <c r="D25">
        <v>274.8598346017932</v>
      </c>
      <c r="E25">
        <v>351.38782206627957</v>
      </c>
      <c r="F25">
        <v>286.2294762638654</v>
      </c>
    </row>
    <row r="26" spans="1:6" ht="12.75">
      <c r="A26" t="s">
        <v>27</v>
      </c>
      <c r="B26">
        <v>295.7595515642382</v>
      </c>
      <c r="C26">
        <v>-17.673044442403977</v>
      </c>
      <c r="D26">
        <v>609.1921475708805</v>
      </c>
      <c r="E26">
        <v>117.92796903205772</v>
      </c>
      <c r="F26">
        <v>413.68752059629594</v>
      </c>
    </row>
    <row r="27" spans="1:6" ht="12.75">
      <c r="A27" t="s">
        <v>28</v>
      </c>
      <c r="B27">
        <v>15.962164464613068</v>
      </c>
      <c r="C27">
        <v>-319.3277741393086</v>
      </c>
      <c r="D27">
        <v>351.2521030685347</v>
      </c>
      <c r="E27">
        <v>371.16301757620505</v>
      </c>
      <c r="F27">
        <v>387.1251820408181</v>
      </c>
    </row>
    <row r="28" spans="1:6" ht="12.75">
      <c r="A28" t="s">
        <v>29</v>
      </c>
      <c r="B28">
        <v>17.454974673470637</v>
      </c>
      <c r="C28">
        <v>-312.2132409481822</v>
      </c>
      <c r="D28">
        <v>347.1231902951235</v>
      </c>
      <c r="E28">
        <v>62.70387744032946</v>
      </c>
      <c r="F28">
        <v>80.1588521138001</v>
      </c>
    </row>
    <row r="29" spans="1:6" ht="12.75">
      <c r="A29" t="s">
        <v>30</v>
      </c>
      <c r="B29">
        <v>-22.131300961333125</v>
      </c>
      <c r="C29">
        <v>-353.92743073506364</v>
      </c>
      <c r="D29">
        <v>309.6648288123974</v>
      </c>
      <c r="E29">
        <v>94.35681766442687</v>
      </c>
      <c r="F29">
        <v>72.22551670309375</v>
      </c>
    </row>
    <row r="30" spans="1:6" ht="12.75">
      <c r="A30" t="s">
        <v>31</v>
      </c>
      <c r="B30">
        <v>-62.45084751950574</v>
      </c>
      <c r="C30">
        <v>-390.29064399912716</v>
      </c>
      <c r="D30">
        <v>265.3889489601157</v>
      </c>
      <c r="E30">
        <v>197.92043615294762</v>
      </c>
      <c r="F30">
        <v>135.46958863344187</v>
      </c>
    </row>
    <row r="31" spans="1:6" ht="12.75">
      <c r="A31" t="s">
        <v>32</v>
      </c>
      <c r="B31">
        <v>-42.76258147575746</v>
      </c>
      <c r="C31">
        <v>-378.4812069536856</v>
      </c>
      <c r="D31">
        <v>292.95604400217076</v>
      </c>
      <c r="E31">
        <v>273.48694006434374</v>
      </c>
      <c r="F31">
        <v>230.72435858858628</v>
      </c>
    </row>
    <row r="32" spans="1:6" ht="12.75">
      <c r="A32" t="s">
        <v>33</v>
      </c>
      <c r="B32">
        <v>284.1677114614257</v>
      </c>
      <c r="C32">
        <v>-24.80779186961655</v>
      </c>
      <c r="D32">
        <v>593.1432147924679</v>
      </c>
      <c r="E32">
        <v>403.7963780490883</v>
      </c>
      <c r="F32">
        <v>687.964089510514</v>
      </c>
    </row>
    <row r="33" spans="1:6" ht="12.75">
      <c r="A33" t="s">
        <v>34</v>
      </c>
      <c r="B33">
        <v>-146.2657743851695</v>
      </c>
      <c r="C33">
        <v>-478.0442643292937</v>
      </c>
      <c r="D33">
        <v>185.5127155589547</v>
      </c>
      <c r="E33">
        <v>251.72440337937286</v>
      </c>
      <c r="F33">
        <v>105.45862899420338</v>
      </c>
    </row>
    <row r="34" spans="1:6" ht="12.75">
      <c r="A34" t="s">
        <v>35</v>
      </c>
      <c r="B34">
        <v>100.90811258939615</v>
      </c>
      <c r="C34">
        <v>-221.61856444250876</v>
      </c>
      <c r="D34">
        <v>423.4347896213011</v>
      </c>
      <c r="E34">
        <v>-10.451847669996278</v>
      </c>
      <c r="F34">
        <v>90.45626491939987</v>
      </c>
    </row>
    <row r="35" spans="1:6" ht="12.75">
      <c r="A35" t="s">
        <v>36</v>
      </c>
      <c r="B35">
        <v>-22.362670048456152</v>
      </c>
      <c r="C35">
        <v>-363.49733295529916</v>
      </c>
      <c r="D35">
        <v>318.77199285838685</v>
      </c>
      <c r="E35">
        <v>337.65309141835445</v>
      </c>
      <c r="F35">
        <v>315.2904213698983</v>
      </c>
    </row>
    <row r="36" spans="1:6" ht="12.75">
      <c r="A36" t="s">
        <v>37</v>
      </c>
      <c r="B36">
        <v>340.97537177438767</v>
      </c>
      <c r="C36">
        <v>19.377704968503963</v>
      </c>
      <c r="D36">
        <v>662.5730385802714</v>
      </c>
      <c r="E36">
        <v>330.1983483100769</v>
      </c>
      <c r="F36">
        <v>671.1737200844645</v>
      </c>
    </row>
    <row r="37" spans="1:6" ht="12.75">
      <c r="A37" t="s">
        <v>38</v>
      </c>
      <c r="B37">
        <v>200.7195512976043</v>
      </c>
      <c r="C37">
        <v>-82.79401987837127</v>
      </c>
      <c r="D37">
        <v>484.2331224735799</v>
      </c>
      <c r="E37">
        <v>-111.75889839694175</v>
      </c>
      <c r="F37">
        <v>88.96065290066255</v>
      </c>
    </row>
    <row r="38" spans="1:6" ht="12.75">
      <c r="A38" t="s">
        <v>39</v>
      </c>
      <c r="B38">
        <v>186.70098791728515</v>
      </c>
      <c r="C38">
        <v>-138.79515503285484</v>
      </c>
      <c r="D38">
        <v>512.1971308674251</v>
      </c>
      <c r="E38">
        <v>533.7008345340614</v>
      </c>
      <c r="F38">
        <v>720.4018224513466</v>
      </c>
    </row>
    <row r="39" spans="1:6" ht="12.75">
      <c r="A39" t="s">
        <v>40</v>
      </c>
      <c r="B39">
        <v>-240.9259554450491</v>
      </c>
      <c r="C39">
        <v>-543.0513664176517</v>
      </c>
      <c r="D39">
        <v>61.19945552755354</v>
      </c>
      <c r="E39">
        <v>327.93762094484487</v>
      </c>
      <c r="F39">
        <v>87.01166549979574</v>
      </c>
    </row>
    <row r="40" spans="1:6" ht="12.75">
      <c r="A40" t="s">
        <v>34</v>
      </c>
      <c r="B40">
        <v>-155.5639448871067</v>
      </c>
      <c r="C40">
        <v>-486.8867599637163</v>
      </c>
      <c r="D40">
        <v>175.75887018950294</v>
      </c>
      <c r="E40">
        <v>251.72440337937286</v>
      </c>
      <c r="F40">
        <v>96.16045849226619</v>
      </c>
    </row>
    <row r="41" spans="1:6" ht="12.75">
      <c r="A41" t="s">
        <v>41</v>
      </c>
      <c r="B41">
        <v>-204.9756992967006</v>
      </c>
      <c r="C41">
        <v>-533.4287235752511</v>
      </c>
      <c r="D41">
        <v>123.4773249818499</v>
      </c>
      <c r="E41">
        <v>485.6702317224342</v>
      </c>
      <c r="F41">
        <v>280.6945324257336</v>
      </c>
    </row>
    <row r="42" spans="1:6" ht="12.75">
      <c r="A42" t="s">
        <v>42</v>
      </c>
      <c r="B42">
        <v>-8.005665244548993</v>
      </c>
      <c r="C42">
        <v>-348.81257425067173</v>
      </c>
      <c r="D42">
        <v>332.80124376157374</v>
      </c>
      <c r="E42">
        <v>271.32757387848363</v>
      </c>
      <c r="F42">
        <v>263.32190863393464</v>
      </c>
    </row>
    <row r="43" spans="1:6" ht="12.75">
      <c r="A43" t="s">
        <v>43</v>
      </c>
      <c r="B43">
        <v>-162.53505486569816</v>
      </c>
      <c r="C43">
        <v>-499.0211453248334</v>
      </c>
      <c r="D43">
        <v>173.9510355934371</v>
      </c>
      <c r="E43">
        <v>370.7625903497567</v>
      </c>
      <c r="F43">
        <v>208.22753548405854</v>
      </c>
    </row>
    <row r="44" spans="1:6" ht="12.75">
      <c r="A44" t="s">
        <v>44</v>
      </c>
      <c r="B44">
        <v>446.20299649599235</v>
      </c>
      <c r="C44">
        <v>152.28306044980877</v>
      </c>
      <c r="D44">
        <v>740.1229325421759</v>
      </c>
      <c r="E44">
        <v>557.9408540445486</v>
      </c>
      <c r="F44">
        <v>1004.1438505405409</v>
      </c>
    </row>
    <row r="45" spans="1:6" ht="12.75">
      <c r="A45" t="s">
        <v>45</v>
      </c>
      <c r="B45">
        <v>-89.22479128335635</v>
      </c>
      <c r="C45">
        <v>-423.7064073843743</v>
      </c>
      <c r="D45">
        <v>245.2568248176616</v>
      </c>
      <c r="E45">
        <v>362.6925809622967</v>
      </c>
      <c r="F45">
        <v>273.46778967894033</v>
      </c>
    </row>
    <row r="46" spans="1:6" ht="12.75">
      <c r="A46" t="s">
        <v>46</v>
      </c>
      <c r="B46">
        <v>-28.94098865295109</v>
      </c>
      <c r="C46">
        <v>-356.9107395374866</v>
      </c>
      <c r="D46">
        <v>299.02876223158444</v>
      </c>
      <c r="E46">
        <v>571.4933050511811</v>
      </c>
      <c r="F46">
        <v>542.55231639823</v>
      </c>
    </row>
    <row r="47" spans="1:6" ht="12.75">
      <c r="A47" t="s">
        <v>47</v>
      </c>
      <c r="B47">
        <v>55.45913256840055</v>
      </c>
      <c r="C47">
        <v>-280.865329965361</v>
      </c>
      <c r="D47">
        <v>391.7835951021621</v>
      </c>
      <c r="E47">
        <v>454.4271434211015</v>
      </c>
      <c r="F47">
        <v>509.88627598950205</v>
      </c>
    </row>
    <row r="48" spans="1:6" ht="12.75">
      <c r="A48" t="s">
        <v>48</v>
      </c>
      <c r="B48">
        <v>-118.92865621640381</v>
      </c>
      <c r="C48">
        <v>-440.9561058781973</v>
      </c>
      <c r="D48">
        <v>203.09879344538973</v>
      </c>
      <c r="E48">
        <v>202.98512407761854</v>
      </c>
      <c r="F48">
        <v>84.05646786121473</v>
      </c>
    </row>
    <row r="49" spans="1:6" ht="12.75">
      <c r="A49" t="s">
        <v>49</v>
      </c>
      <c r="B49">
        <v>55.72980979978627</v>
      </c>
      <c r="C49">
        <v>-278.8612639322736</v>
      </c>
      <c r="D49">
        <v>390.3208835318461</v>
      </c>
      <c r="E49">
        <v>455.91288921023636</v>
      </c>
      <c r="F49">
        <v>511.6426990100226</v>
      </c>
    </row>
    <row r="50" spans="1:6" ht="12.75">
      <c r="A50" t="s">
        <v>50</v>
      </c>
      <c r="B50">
        <v>-101.65568798885649</v>
      </c>
      <c r="C50">
        <v>-413.9663988817481</v>
      </c>
      <c r="D50">
        <v>210.65502290403515</v>
      </c>
      <c r="E50">
        <v>132.51422870082965</v>
      </c>
      <c r="F50">
        <v>30.85854071197316</v>
      </c>
    </row>
    <row r="51" spans="1:6" ht="12.75">
      <c r="A51" t="s">
        <v>51</v>
      </c>
      <c r="B51">
        <v>16.341430256930437</v>
      </c>
      <c r="C51">
        <v>-313.8619700983483</v>
      </c>
      <c r="D51">
        <v>346.5448306122092</v>
      </c>
      <c r="E51">
        <v>88.43478920327257</v>
      </c>
      <c r="F51">
        <v>104.77621946020301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J6" sqref="J6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0.36284824265734916</v>
      </c>
      <c r="C2">
        <v>23.3488769002183</v>
      </c>
      <c r="D2">
        <v>1.921958449158101E-05</v>
      </c>
      <c r="E2">
        <v>27659.775085284436</v>
      </c>
      <c r="F2">
        <v>1779875.4620506933</v>
      </c>
      <c r="G2">
        <v>1134050.778496662</v>
      </c>
      <c r="H2">
        <v>441.74457626594887</v>
      </c>
      <c r="I2">
        <v>441.74457626594887</v>
      </c>
      <c r="J2">
        <f>(I2-4)/43</f>
        <v>10.180106424789509</v>
      </c>
      <c r="K2">
        <f>EXP(J2)</f>
        <v>26373.27391852702</v>
      </c>
      <c r="L2">
        <f>K2*43</f>
        <v>1134050.7784966617</v>
      </c>
      <c r="M2">
        <f>1-L2/$F$2</f>
        <v>0.3628482426573493</v>
      </c>
      <c r="O2" s="3">
        <f>I2-NO32!$H$2</f>
        <v>6.206999054305982</v>
      </c>
      <c r="P2">
        <f>EXP(-O2/2)</f>
        <v>0.044891827016873526</v>
      </c>
      <c r="Q2" s="4">
        <f>P2/SUM(NO31!$P$2:$P$15,NO32!$P$2:$P$15,NO33!$P$2:$P$3)</f>
        <v>0.020339607809762583</v>
      </c>
    </row>
    <row r="3" spans="2:17" ht="12.75">
      <c r="B3" t="s">
        <v>2</v>
      </c>
      <c r="C3" t="s">
        <v>3</v>
      </c>
      <c r="I3">
        <v>452.5742623941436</v>
      </c>
      <c r="J3">
        <f>(I3-4)/43</f>
        <v>10.43195959056148</v>
      </c>
      <c r="K3">
        <f>EXP(J3)</f>
        <v>33926.767737300885</v>
      </c>
      <c r="L3">
        <f>K3*43</f>
        <v>1458851.012703938</v>
      </c>
      <c r="M3">
        <f>1-L3/$F$2</f>
        <v>0.18036343339262928</v>
      </c>
      <c r="O3" s="3">
        <f>I3-NO32!$H$2</f>
        <v>17.03668518250072</v>
      </c>
      <c r="P3">
        <f>EXP(-O3/2)</f>
        <v>0.0001997702520945715</v>
      </c>
      <c r="Q3" s="4">
        <f>P3/SUM(NO31!$P$2:$P$15,NO32!$P$2:$P$15,NO33!$P$2:$P$3)</f>
        <v>9.051198959074957E-05</v>
      </c>
    </row>
    <row r="4" spans="1:17" ht="12.75">
      <c r="A4" t="s">
        <v>0</v>
      </c>
      <c r="B4">
        <v>122.6292020511523</v>
      </c>
      <c r="C4">
        <v>197.8219431497189</v>
      </c>
      <c r="I4">
        <v>452.1799717697724</v>
      </c>
      <c r="J4">
        <f>(I4-4)/43</f>
        <v>10.422790041157498</v>
      </c>
      <c r="K4">
        <f>EXP(J4)</f>
        <v>33617.0965070153</v>
      </c>
      <c r="L4">
        <f>K4*43</f>
        <v>1445535.149801658</v>
      </c>
      <c r="M4">
        <f>1-L4/$F$2</f>
        <v>0.18784477868121363</v>
      </c>
      <c r="O4" s="3">
        <f>I4-NO32!$H$2</f>
        <v>16.642394558129524</v>
      </c>
      <c r="P4">
        <f>EXP(-O4/2)</f>
        <v>0.00024330438652201395</v>
      </c>
      <c r="Q4" s="4">
        <f>P4/SUM(NO31!$P$2:$P$15,NO32!$P$2:$P$15,NO33!$P$2:$P$3)</f>
        <v>0.00011023645347275734</v>
      </c>
    </row>
    <row r="5" spans="1:17" ht="12.75">
      <c r="A5" t="s">
        <v>1</v>
      </c>
      <c r="B5">
        <v>1.9219584491692032E-05</v>
      </c>
      <c r="I5">
        <v>452.2362825194759</v>
      </c>
      <c r="J5">
        <f>(I5-4)/43</f>
        <v>10.424099593476184</v>
      </c>
      <c r="K5">
        <f>EXP(J5)</f>
        <v>33661.148691718336</v>
      </c>
      <c r="L5">
        <f>K5*43</f>
        <v>1447429.3937438885</v>
      </c>
      <c r="M5">
        <f>1-L5/$F$2</f>
        <v>0.18678052223034491</v>
      </c>
      <c r="O5" s="3">
        <f>I5-NO32!$H$2</f>
        <v>16.698705307832995</v>
      </c>
      <c r="P5">
        <f>EXP(-O5/2)</f>
        <v>0.00023654959833149106</v>
      </c>
      <c r="Q5" s="4">
        <f>P5/SUM(NO31!$P$2:$P$15,NO32!$P$2:$P$15,NO33!$P$2:$P$3)</f>
        <v>0.00010717599120683952</v>
      </c>
    </row>
    <row r="6" spans="9:17" ht="12.75">
      <c r="I6">
        <v>448.71380282531993</v>
      </c>
      <c r="J6">
        <f>(I6-4)/43</f>
        <v>10.342181461053952</v>
      </c>
      <c r="K6">
        <f>EXP(J6)</f>
        <v>31013.611292494334</v>
      </c>
      <c r="L6">
        <f>K6*43</f>
        <v>1333585.2855772562</v>
      </c>
      <c r="M6">
        <f>1-L6/$F$2</f>
        <v>0.25074236146794304</v>
      </c>
      <c r="O6" s="3">
        <f>I6-NO32!$H$2</f>
        <v>13.176225613677047</v>
      </c>
      <c r="P6">
        <f>EXP(-O6/2)</f>
        <v>0.0013766354908043975</v>
      </c>
      <c r="Q6" s="4">
        <f>P6/SUM(NO31!$P$2:$P$15,NO32!$P$2:$P$15,NO33!$P$2:$P$3)</f>
        <v>0.0006237265854525592</v>
      </c>
    </row>
    <row r="7" ht="12.75">
      <c r="O7" s="3"/>
    </row>
    <row r="8" spans="2: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</row>
    <row r="9" spans="1:6" ht="12.75">
      <c r="A9" t="s">
        <v>10</v>
      </c>
      <c r="B9">
        <v>91.27758752048891</v>
      </c>
      <c r="C9">
        <v>-242.99943174795533</v>
      </c>
      <c r="D9">
        <v>425.55460678893314</v>
      </c>
      <c r="E9">
        <v>152.8182522889665</v>
      </c>
      <c r="F9">
        <v>244.0958398094554</v>
      </c>
    </row>
    <row r="10" spans="1:6" ht="12.75">
      <c r="A10" t="s">
        <v>11</v>
      </c>
      <c r="B10">
        <v>-40.39072489137973</v>
      </c>
      <c r="C10">
        <v>-376.12397870581424</v>
      </c>
      <c r="D10">
        <v>295.3425289230547</v>
      </c>
      <c r="E10">
        <v>215.4253651041618</v>
      </c>
      <c r="F10">
        <v>175.03464021278208</v>
      </c>
    </row>
    <row r="11" spans="1:6" ht="12.75">
      <c r="A11" t="s">
        <v>12</v>
      </c>
      <c r="B11">
        <v>1.4960203469321982</v>
      </c>
      <c r="C11">
        <v>-332.7913643218809</v>
      </c>
      <c r="D11">
        <v>335.7834050157453</v>
      </c>
      <c r="E11">
        <v>278.8504146970383</v>
      </c>
      <c r="F11">
        <v>280.3464350439705</v>
      </c>
    </row>
    <row r="12" spans="1:6" ht="12.75">
      <c r="A12" t="s">
        <v>13</v>
      </c>
      <c r="B12">
        <v>-43.915396661373705</v>
      </c>
      <c r="C12">
        <v>-379.25612810422035</v>
      </c>
      <c r="D12">
        <v>291.425334781473</v>
      </c>
      <c r="E12">
        <v>237.60776146319475</v>
      </c>
      <c r="F12">
        <v>193.69236480182104</v>
      </c>
    </row>
    <row r="13" spans="1:6" ht="12.75">
      <c r="A13" t="s">
        <v>14</v>
      </c>
      <c r="B13">
        <v>-30.735697266770686</v>
      </c>
      <c r="C13">
        <v>-364.45785893740714</v>
      </c>
      <c r="D13">
        <v>302.9864644038658</v>
      </c>
      <c r="E13">
        <v>106.37366830411308</v>
      </c>
      <c r="F13">
        <v>75.6379710373424</v>
      </c>
    </row>
    <row r="14" spans="1:6" ht="12.75">
      <c r="A14" t="s">
        <v>15</v>
      </c>
      <c r="B14">
        <v>644.9656588939467</v>
      </c>
      <c r="C14">
        <v>380.59995923905745</v>
      </c>
      <c r="D14">
        <v>909.3313585488361</v>
      </c>
      <c r="E14">
        <v>256.8961086538205</v>
      </c>
      <c r="F14">
        <v>901.8617675477672</v>
      </c>
    </row>
    <row r="15" spans="1:6" ht="12.75">
      <c r="A15" t="s">
        <v>16</v>
      </c>
      <c r="B15">
        <v>-20.502086381642613</v>
      </c>
      <c r="C15">
        <v>-355.466933167231</v>
      </c>
      <c r="D15">
        <v>314.4627604039458</v>
      </c>
      <c r="E15">
        <v>134.70837173005233</v>
      </c>
      <c r="F15">
        <v>114.20628534840972</v>
      </c>
    </row>
    <row r="16" spans="1:6" ht="12.75">
      <c r="A16" t="s">
        <v>17</v>
      </c>
      <c r="B16">
        <v>-88.32901258149808</v>
      </c>
      <c r="C16">
        <v>-421.7230904864532</v>
      </c>
      <c r="D16">
        <v>245.06506532345702</v>
      </c>
      <c r="E16">
        <v>122.59628544346002</v>
      </c>
      <c r="F16">
        <v>34.26727286196194</v>
      </c>
    </row>
    <row r="17" spans="1:6" ht="12.75">
      <c r="A17" t="s">
        <v>18</v>
      </c>
      <c r="B17">
        <v>-60.21367459441046</v>
      </c>
      <c r="C17">
        <v>-393.35384693666833</v>
      </c>
      <c r="D17">
        <v>272.9264977478474</v>
      </c>
      <c r="E17">
        <v>102.91061963818854</v>
      </c>
      <c r="F17">
        <v>42.69694504377807</v>
      </c>
    </row>
    <row r="18" spans="1:6" ht="12.75">
      <c r="A18" t="s">
        <v>19</v>
      </c>
      <c r="B18">
        <v>-44.439667369002905</v>
      </c>
      <c r="C18">
        <v>-378.54228907653027</v>
      </c>
      <c r="D18">
        <v>289.66295433852446</v>
      </c>
      <c r="E18">
        <v>118.1877656297211</v>
      </c>
      <c r="F18">
        <v>73.7480982607182</v>
      </c>
    </row>
    <row r="19" spans="1:6" ht="12.75">
      <c r="A19" t="s">
        <v>20</v>
      </c>
      <c r="B19">
        <v>-123.37643307236594</v>
      </c>
      <c r="C19">
        <v>-456.88601248487265</v>
      </c>
      <c r="D19">
        <v>210.13314634014074</v>
      </c>
      <c r="E19">
        <v>167.0775759034745</v>
      </c>
      <c r="F19">
        <v>43.701142831108555</v>
      </c>
    </row>
    <row r="20" spans="1:6" ht="12.75">
      <c r="A20" t="s">
        <v>21</v>
      </c>
      <c r="B20">
        <v>-131.05417088673263</v>
      </c>
      <c r="C20">
        <v>-464.2650028402236</v>
      </c>
      <c r="D20">
        <v>202.15666106675835</v>
      </c>
      <c r="E20">
        <v>167.0775759034745</v>
      </c>
      <c r="F20">
        <v>36.02340501674186</v>
      </c>
    </row>
    <row r="21" spans="1:6" ht="12.75">
      <c r="A21" t="s">
        <v>22</v>
      </c>
      <c r="B21">
        <v>-161.53883688365033</v>
      </c>
      <c r="C21">
        <v>-492.04481077487344</v>
      </c>
      <c r="D21">
        <v>168.96713700757277</v>
      </c>
      <c r="E21">
        <v>273.6730097864386</v>
      </c>
      <c r="F21">
        <v>112.13417290278831</v>
      </c>
    </row>
    <row r="22" spans="1:6" ht="12.75">
      <c r="A22" t="s">
        <v>23</v>
      </c>
      <c r="B22">
        <v>-215.5647129986177</v>
      </c>
      <c r="C22">
        <v>-542.1618384474274</v>
      </c>
      <c r="D22">
        <v>111.03241245019197</v>
      </c>
      <c r="E22">
        <v>289.884590297601</v>
      </c>
      <c r="F22">
        <v>74.3198772989833</v>
      </c>
    </row>
    <row r="23" spans="1:6" ht="12.75">
      <c r="A23" t="s">
        <v>24</v>
      </c>
      <c r="B23">
        <v>-23.878749187924868</v>
      </c>
      <c r="C23">
        <v>-355.87892691772373</v>
      </c>
      <c r="D23">
        <v>308.12142854187397</v>
      </c>
      <c r="E23">
        <v>75.2687712038383</v>
      </c>
      <c r="F23">
        <v>51.39002201591343</v>
      </c>
    </row>
    <row r="24" spans="1:6" ht="12.75">
      <c r="A24" t="s">
        <v>25</v>
      </c>
      <c r="B24">
        <v>-53.01014854165876</v>
      </c>
      <c r="C24">
        <v>-386.14927477221823</v>
      </c>
      <c r="D24">
        <v>280.12897768890076</v>
      </c>
      <c r="E24">
        <v>100.4580355971655</v>
      </c>
      <c r="F24">
        <v>47.44788705550675</v>
      </c>
    </row>
    <row r="25" spans="1:6" ht="12.75">
      <c r="A25" t="s">
        <v>26</v>
      </c>
      <c r="B25">
        <v>98.27875228668739</v>
      </c>
      <c r="C25">
        <v>-235.58607717768047</v>
      </c>
      <c r="D25">
        <v>432.14358175105525</v>
      </c>
      <c r="E25">
        <v>144.73453528975455</v>
      </c>
      <c r="F25">
        <v>243.01328757644194</v>
      </c>
    </row>
    <row r="26" spans="1:6" ht="12.75">
      <c r="A26" t="s">
        <v>27</v>
      </c>
      <c r="B26">
        <v>53.13174261457952</v>
      </c>
      <c r="C26">
        <v>-279.7912610022028</v>
      </c>
      <c r="D26">
        <v>386.0547462313619</v>
      </c>
      <c r="E26">
        <v>96.42353484968258</v>
      </c>
      <c r="F26">
        <v>149.5552774642621</v>
      </c>
    </row>
    <row r="27" spans="1:6" ht="12.75">
      <c r="A27" t="s">
        <v>28</v>
      </c>
      <c r="B27">
        <v>-231.92074548623452</v>
      </c>
      <c r="C27">
        <v>-520.1064044123655</v>
      </c>
      <c r="D27">
        <v>56.26491343989636</v>
      </c>
      <c r="E27">
        <v>566.3852362064777</v>
      </c>
      <c r="F27">
        <v>334.46449072024313</v>
      </c>
    </row>
    <row r="28" spans="1:6" ht="12.75">
      <c r="A28" t="s">
        <v>29</v>
      </c>
      <c r="B28">
        <v>-22.233487980002074</v>
      </c>
      <c r="C28">
        <v>-354.399670303712</v>
      </c>
      <c r="D28">
        <v>309.9326943437079</v>
      </c>
      <c r="E28">
        <v>77.64041997150758</v>
      </c>
      <c r="F28">
        <v>55.40693199150551</v>
      </c>
    </row>
    <row r="29" spans="1:6" ht="12.75">
      <c r="A29" t="s">
        <v>30</v>
      </c>
      <c r="B29">
        <v>-66.31636028929951</v>
      </c>
      <c r="C29">
        <v>-398.5693967255335</v>
      </c>
      <c r="D29">
        <v>265.93667614693453</v>
      </c>
      <c r="E29">
        <v>88.80948769432653</v>
      </c>
      <c r="F29">
        <v>22.49312740502703</v>
      </c>
    </row>
    <row r="30" spans="1:6" ht="12.75">
      <c r="A30" t="s">
        <v>31</v>
      </c>
      <c r="B30">
        <v>-95.94100134759982</v>
      </c>
      <c r="C30">
        <v>-430.1302365833866</v>
      </c>
      <c r="D30">
        <v>238.24823388818697</v>
      </c>
      <c r="E30">
        <v>154.77173547764136</v>
      </c>
      <c r="F30">
        <v>58.830734130041535</v>
      </c>
    </row>
    <row r="31" spans="1:6" ht="12.75">
      <c r="A31" t="s">
        <v>32</v>
      </c>
      <c r="B31">
        <v>16.27569165000051</v>
      </c>
      <c r="C31">
        <v>-319.4213449590378</v>
      </c>
      <c r="D31">
        <v>351.97272825903883</v>
      </c>
      <c r="E31">
        <v>161.85234560407488</v>
      </c>
      <c r="F31">
        <v>178.1280372540754</v>
      </c>
    </row>
    <row r="32" spans="1:6" ht="12.75">
      <c r="A32" t="s">
        <v>33</v>
      </c>
      <c r="B32">
        <v>194.99711832549661</v>
      </c>
      <c r="C32">
        <v>-124.4755112882346</v>
      </c>
      <c r="D32">
        <v>514.4697479392278</v>
      </c>
      <c r="E32">
        <v>394.93980140280263</v>
      </c>
      <c r="F32">
        <v>589.9369197282992</v>
      </c>
    </row>
    <row r="33" spans="1:6" ht="12.75">
      <c r="A33" t="s">
        <v>34</v>
      </c>
      <c r="B33">
        <v>-73.06055248540797</v>
      </c>
      <c r="C33">
        <v>-407.5567806562749</v>
      </c>
      <c r="D33">
        <v>261.43567568545893</v>
      </c>
      <c r="E33">
        <v>143.75472796536584</v>
      </c>
      <c r="F33">
        <v>70.69417547995788</v>
      </c>
    </row>
    <row r="34" spans="1:6" ht="12.75">
      <c r="A34" t="s">
        <v>35</v>
      </c>
      <c r="B34">
        <v>-67.90984744819333</v>
      </c>
      <c r="C34">
        <v>-401.1087467836256</v>
      </c>
      <c r="D34">
        <v>265.28905188723894</v>
      </c>
      <c r="E34">
        <v>107.14377969299431</v>
      </c>
      <c r="F34">
        <v>39.23393224480098</v>
      </c>
    </row>
    <row r="35" spans="1:6" ht="12.75">
      <c r="A35" t="s">
        <v>36</v>
      </c>
      <c r="B35">
        <v>72.57429242193547</v>
      </c>
      <c r="C35">
        <v>-262.6076827032429</v>
      </c>
      <c r="D35">
        <v>407.75626754711385</v>
      </c>
      <c r="E35">
        <v>179.04250714760542</v>
      </c>
      <c r="F35">
        <v>251.6167995695409</v>
      </c>
    </row>
    <row r="36" spans="1:6" ht="12.75">
      <c r="A36" t="s">
        <v>37</v>
      </c>
      <c r="B36">
        <v>346.1152901063271</v>
      </c>
      <c r="C36">
        <v>29.282987096572924</v>
      </c>
      <c r="D36">
        <v>662.9475931160813</v>
      </c>
      <c r="E36">
        <v>241.08552563336542</v>
      </c>
      <c r="F36">
        <v>587.2008157396925</v>
      </c>
    </row>
    <row r="37" spans="1:6" ht="12.75">
      <c r="A37" t="s">
        <v>38</v>
      </c>
      <c r="B37">
        <v>-22.988260913115106</v>
      </c>
      <c r="C37">
        <v>-354.30109993467505</v>
      </c>
      <c r="D37">
        <v>308.3245781084449</v>
      </c>
      <c r="E37">
        <v>65.14695686653619</v>
      </c>
      <c r="F37">
        <v>42.15869595342108</v>
      </c>
    </row>
    <row r="38" spans="1:6" ht="12.75">
      <c r="A38" t="s">
        <v>39</v>
      </c>
      <c r="B38">
        <v>147.79836275700603</v>
      </c>
      <c r="C38">
        <v>-177.8235206600536</v>
      </c>
      <c r="D38">
        <v>473.42024617406565</v>
      </c>
      <c r="E38">
        <v>358.9456780167484</v>
      </c>
      <c r="F38">
        <v>506.7440407737544</v>
      </c>
    </row>
    <row r="39" spans="1:6" ht="12.75">
      <c r="A39" t="s">
        <v>40</v>
      </c>
      <c r="B39">
        <v>-441.63137282574957</v>
      </c>
      <c r="C39">
        <v>-727.910230161712</v>
      </c>
      <c r="D39">
        <v>-155.35251548978715</v>
      </c>
      <c r="E39">
        <v>446.1632453915895</v>
      </c>
      <c r="F39">
        <v>4.5318725658399535</v>
      </c>
    </row>
    <row r="40" spans="1:6" ht="12.75">
      <c r="A40" t="s">
        <v>34</v>
      </c>
      <c r="B40">
        <v>-74.81549651086173</v>
      </c>
      <c r="C40">
        <v>-409.2721688144264</v>
      </c>
      <c r="D40">
        <v>259.6411757927029</v>
      </c>
      <c r="E40">
        <v>143.75472796536584</v>
      </c>
      <c r="F40">
        <v>68.93923145450411</v>
      </c>
    </row>
    <row r="41" spans="1:6" ht="12.75">
      <c r="A41" t="s">
        <v>41</v>
      </c>
      <c r="B41">
        <v>-4.502840284300248</v>
      </c>
      <c r="C41">
        <v>-339.508660038672</v>
      </c>
      <c r="D41">
        <v>330.5029794700715</v>
      </c>
      <c r="E41">
        <v>260.22426519748876</v>
      </c>
      <c r="F41">
        <v>255.7214249131885</v>
      </c>
    </row>
    <row r="42" spans="1:6" ht="12.75">
      <c r="A42" t="s">
        <v>42</v>
      </c>
      <c r="B42">
        <v>-35.45136689207024</v>
      </c>
      <c r="C42">
        <v>-371.26208642007646</v>
      </c>
      <c r="D42">
        <v>300.35935263593603</v>
      </c>
      <c r="E42">
        <v>213.17144037046162</v>
      </c>
      <c r="F42">
        <v>177.72007347839138</v>
      </c>
    </row>
    <row r="43" spans="1:6" ht="12.75">
      <c r="A43" t="s">
        <v>43</v>
      </c>
      <c r="B43">
        <v>-34.2140343030604</v>
      </c>
      <c r="C43">
        <v>-369.95743383179945</v>
      </c>
      <c r="D43">
        <v>301.5293652256786</v>
      </c>
      <c r="E43">
        <v>173.55485035581637</v>
      </c>
      <c r="F43">
        <v>139.34081605275597</v>
      </c>
    </row>
    <row r="44" spans="1:6" ht="12.75">
      <c r="A44" t="s">
        <v>44</v>
      </c>
      <c r="B44">
        <v>183.9857565243709</v>
      </c>
      <c r="C44">
        <v>-116.80904861289633</v>
      </c>
      <c r="D44">
        <v>484.78056166163816</v>
      </c>
      <c r="E44">
        <v>523.0456236175594</v>
      </c>
      <c r="F44">
        <v>707.0313801419303</v>
      </c>
    </row>
    <row r="45" spans="1:6" ht="12.75">
      <c r="A45" t="s">
        <v>45</v>
      </c>
      <c r="B45">
        <v>151.6764913217499</v>
      </c>
      <c r="C45">
        <v>-177.96258872046292</v>
      </c>
      <c r="D45">
        <v>481.3155713639627</v>
      </c>
      <c r="E45">
        <v>93.20697087988086</v>
      </c>
      <c r="F45">
        <v>244.88346220163075</v>
      </c>
    </row>
    <row r="46" spans="1:6" ht="12.75">
      <c r="A46" t="s">
        <v>46</v>
      </c>
      <c r="B46">
        <v>112.35767646874405</v>
      </c>
      <c r="C46">
        <v>-220.9845090323965</v>
      </c>
      <c r="D46">
        <v>445.6998619698846</v>
      </c>
      <c r="E46">
        <v>252.01669270420513</v>
      </c>
      <c r="F46">
        <v>364.3743691729492</v>
      </c>
    </row>
    <row r="47" spans="1:6" ht="12.75">
      <c r="A47" t="s">
        <v>47</v>
      </c>
      <c r="B47">
        <v>58.407073305609345</v>
      </c>
      <c r="C47">
        <v>-269.87137618529624</v>
      </c>
      <c r="D47">
        <v>386.68552279651493</v>
      </c>
      <c r="E47">
        <v>361.38477284554585</v>
      </c>
      <c r="F47">
        <v>419.7918461511552</v>
      </c>
    </row>
    <row r="48" spans="1:6" ht="12.75">
      <c r="A48" t="s">
        <v>48</v>
      </c>
      <c r="B48">
        <v>65.49938024361748</v>
      </c>
      <c r="C48">
        <v>-256.29059781491185</v>
      </c>
      <c r="D48">
        <v>387.28935830214675</v>
      </c>
      <c r="E48">
        <v>-26.491393242248904</v>
      </c>
      <c r="F48">
        <v>39.007987001368576</v>
      </c>
    </row>
    <row r="49" spans="1:6" ht="12.75">
      <c r="A49" t="s">
        <v>49</v>
      </c>
      <c r="B49">
        <v>120.94281126254441</v>
      </c>
      <c r="C49">
        <v>-212.42374286773656</v>
      </c>
      <c r="D49">
        <v>454.3093653928254</v>
      </c>
      <c r="E49">
        <v>239.32211770786984</v>
      </c>
      <c r="F49">
        <v>360.26492897041425</v>
      </c>
    </row>
    <row r="50" spans="1:6" ht="12.75">
      <c r="A50" t="s">
        <v>50</v>
      </c>
      <c r="B50">
        <v>-93.35059557439293</v>
      </c>
      <c r="C50">
        <v>-425.47483434848</v>
      </c>
      <c r="D50">
        <v>238.77364319969416</v>
      </c>
      <c r="E50">
        <v>98.36843399421386</v>
      </c>
      <c r="F50">
        <v>5.017838419820936</v>
      </c>
    </row>
    <row r="51" spans="1:6" ht="12.75">
      <c r="A51" t="s">
        <v>51</v>
      </c>
      <c r="B51">
        <v>-58.49443239272309</v>
      </c>
      <c r="C51">
        <v>-392.4552421591606</v>
      </c>
      <c r="D51">
        <v>275.46637737371447</v>
      </c>
      <c r="E51">
        <v>120.07625534130884</v>
      </c>
      <c r="F51">
        <v>61.581822948585746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B1">
      <selection activeCell="L12" sqref="L1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0.4735547057267804</v>
      </c>
      <c r="C2">
        <v>17.99065205362099</v>
      </c>
      <c r="D2">
        <v>2.673406258368871E-06</v>
      </c>
      <c r="E2">
        <v>23425.176534724</v>
      </c>
      <c r="F2">
        <v>1779875.4620506933</v>
      </c>
      <c r="G2">
        <v>937007.06138896</v>
      </c>
      <c r="H2">
        <v>435.5375772116429</v>
      </c>
      <c r="I2">
        <v>435.5375772116429</v>
      </c>
      <c r="J2">
        <f aca="true" t="shared" si="0" ref="J2:J7">(I2-6)/43</f>
        <v>9.989245981666114</v>
      </c>
      <c r="K2">
        <f aca="true" t="shared" si="1" ref="K2:K7">EXP(J2)</f>
        <v>21790.861892766527</v>
      </c>
      <c r="L2">
        <f aca="true" t="shared" si="2" ref="L2:L7">K2*43</f>
        <v>937007.0613889607</v>
      </c>
      <c r="M2">
        <f aca="true" t="shared" si="3" ref="M2:M7">1-L2/$F$2</f>
        <v>0.47355470572678005</v>
      </c>
      <c r="O2" s="3">
        <f>I2-NO32!$H$2</f>
        <v>0</v>
      </c>
      <c r="P2">
        <f aca="true" t="shared" si="4" ref="P2:P7">EXP(-O2/2)</f>
        <v>1</v>
      </c>
      <c r="Q2" s="4">
        <f>P2/SUM(NO31!$P$2:$P$15,NO32!$P$2:$P$15,NO33!$P$2:$P$3)</f>
        <v>0.4530804193404185</v>
      </c>
    </row>
    <row r="3" spans="2:17" ht="12.75">
      <c r="B3" t="s">
        <v>2</v>
      </c>
      <c r="C3" t="s">
        <v>60</v>
      </c>
      <c r="D3" t="s">
        <v>3</v>
      </c>
      <c r="I3">
        <v>436.4987394370011</v>
      </c>
      <c r="J3">
        <f t="shared" si="0"/>
        <v>10.011598591558165</v>
      </c>
      <c r="K3">
        <f t="shared" si="1"/>
        <v>22283.429100535795</v>
      </c>
      <c r="L3">
        <f t="shared" si="2"/>
        <v>958187.4513230392</v>
      </c>
      <c r="M3">
        <f t="shared" si="3"/>
        <v>0.46165477767806395</v>
      </c>
      <c r="O3" s="18">
        <f>I3-NO32!$H$2</f>
        <v>0.9611622253582368</v>
      </c>
      <c r="P3" s="18">
        <f t="shared" si="4"/>
        <v>0.6184239133903832</v>
      </c>
      <c r="Q3" s="19">
        <f>P3/SUM(NO31!$P$2:$P$15,NO32!$P$2:$P$15,NO33!$P$2:$P$3)</f>
        <v>0.28019576600905743</v>
      </c>
    </row>
    <row r="4" spans="1:17" ht="12.75">
      <c r="A4" t="s">
        <v>0</v>
      </c>
      <c r="B4">
        <v>111.66623689972667</v>
      </c>
      <c r="C4">
        <v>-69.36921888413183</v>
      </c>
      <c r="D4">
        <v>199.34210358557988</v>
      </c>
      <c r="I4">
        <v>448.03675998846217</v>
      </c>
      <c r="J4">
        <f t="shared" si="0"/>
        <v>10.279924650894468</v>
      </c>
      <c r="K4">
        <f t="shared" si="1"/>
        <v>29141.677671465513</v>
      </c>
      <c r="L4">
        <f t="shared" si="2"/>
        <v>1253092.139873017</v>
      </c>
      <c r="M4">
        <f t="shared" si="3"/>
        <v>0.2959663939468776</v>
      </c>
      <c r="O4" s="3">
        <f>I4-NO32!$H$2</f>
        <v>12.499182776819282</v>
      </c>
      <c r="P4">
        <f t="shared" si="4"/>
        <v>0.0019312431033420047</v>
      </c>
      <c r="Q4" s="4">
        <f>P4/SUM(NO31!$P$2:$P$15,NO32!$P$2:$P$15,NO33!$P$2:$P$3)</f>
        <v>0.0008750084351104865</v>
      </c>
    </row>
    <row r="5" spans="1:17" ht="12.75">
      <c r="A5" t="s">
        <v>1</v>
      </c>
      <c r="B5">
        <v>2.8780171378528507E-05</v>
      </c>
      <c r="C5">
        <v>0.006030695300436766</v>
      </c>
      <c r="I5">
        <v>443.917361001975</v>
      </c>
      <c r="J5">
        <f t="shared" si="0"/>
        <v>10.184124674464535</v>
      </c>
      <c r="K5">
        <f t="shared" si="1"/>
        <v>26479.461519147048</v>
      </c>
      <c r="L5">
        <f t="shared" si="2"/>
        <v>1138616.845323323</v>
      </c>
      <c r="M5">
        <f t="shared" si="3"/>
        <v>0.3602828570873946</v>
      </c>
      <c r="O5" s="3">
        <f>I5-NO32!$H$2</f>
        <v>8.379783790332112</v>
      </c>
      <c r="P5">
        <f t="shared" si="4"/>
        <v>0.015147922348165943</v>
      </c>
      <c r="Q5" s="4">
        <f>P5/SUM(NO31!$P$2:$P$15,NO32!$P$2:$P$15,NO33!$P$2:$P$3)</f>
        <v>0.006863227009643122</v>
      </c>
    </row>
    <row r="6" spans="9:17" ht="12.75">
      <c r="I6">
        <v>447.33384411295924</v>
      </c>
      <c r="J6">
        <f t="shared" si="0"/>
        <v>10.263577770068819</v>
      </c>
      <c r="K6">
        <f t="shared" si="1"/>
        <v>28669.17463673821</v>
      </c>
      <c r="L6">
        <f t="shared" si="2"/>
        <v>1232774.5093797431</v>
      </c>
      <c r="M6">
        <f t="shared" si="3"/>
        <v>0.3073815917663165</v>
      </c>
      <c r="O6" s="3">
        <f>I6-NO32!$H$2</f>
        <v>11.796266901316358</v>
      </c>
      <c r="P6">
        <f t="shared" si="4"/>
        <v>0.002744562902784019</v>
      </c>
      <c r="Q6" s="4">
        <f>P6/SUM(NO31!$P$2:$P$15,NO32!$P$2:$P$15,NO33!$P$2:$P$3)</f>
        <v>0.0012435077108995394</v>
      </c>
    </row>
    <row r="7" spans="9:17" ht="12.75">
      <c r="I7">
        <v>444.43251433504395</v>
      </c>
      <c r="J7">
        <f t="shared" si="0"/>
        <v>10.196104984535905</v>
      </c>
      <c r="K7">
        <f t="shared" si="1"/>
        <v>26798.601559877447</v>
      </c>
      <c r="L7">
        <f t="shared" si="2"/>
        <v>1152339.86707473</v>
      </c>
      <c r="M7">
        <f t="shared" si="3"/>
        <v>0.35257275486732353</v>
      </c>
      <c r="O7" s="3">
        <f>I7-NO32!$H$2</f>
        <v>8.894937123401064</v>
      </c>
      <c r="P7">
        <f t="shared" si="4"/>
        <v>0.011708167992880828</v>
      </c>
      <c r="Q7" s="4">
        <f>P7/SUM(NO31!$P$2:$P$15,NO32!$P$2:$P$15,NO33!$P$2:$P$3)</f>
        <v>0.005304741663922511</v>
      </c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32.50018993202346</v>
      </c>
      <c r="C9">
        <v>-273.6482028365541</v>
      </c>
      <c r="D9">
        <v>338.64858270060097</v>
      </c>
      <c r="E9">
        <v>211.59564987743195</v>
      </c>
      <c r="F9">
        <v>244.0958398094554</v>
      </c>
      <c r="O9" s="3"/>
    </row>
    <row r="10" spans="1:15" ht="12.75">
      <c r="A10" t="s">
        <v>11</v>
      </c>
      <c r="B10">
        <v>-116.50732878328566</v>
      </c>
      <c r="C10">
        <v>-418.99550977310616</v>
      </c>
      <c r="D10">
        <v>185.98085220653482</v>
      </c>
      <c r="E10">
        <v>291.54196899606774</v>
      </c>
      <c r="F10">
        <v>175.03464021278208</v>
      </c>
      <c r="O10" s="3"/>
    </row>
    <row r="11" spans="1:15" ht="12.75">
      <c r="A11" t="s">
        <v>12</v>
      </c>
      <c r="B11">
        <v>-50.30675707170565</v>
      </c>
      <c r="C11">
        <v>-355.6616358444581</v>
      </c>
      <c r="D11">
        <v>255.0481217010468</v>
      </c>
      <c r="E11">
        <v>330.6531921156761</v>
      </c>
      <c r="F11">
        <v>280.3464350439705</v>
      </c>
      <c r="O11" s="3"/>
    </row>
    <row r="12" spans="1:6" ht="12.75">
      <c r="A12" t="s">
        <v>13</v>
      </c>
      <c r="B12">
        <v>-98.7351318653183</v>
      </c>
      <c r="C12">
        <v>-403.84291567564003</v>
      </c>
      <c r="D12">
        <v>206.37265194500344</v>
      </c>
      <c r="E12">
        <v>292.42749666713934</v>
      </c>
      <c r="F12">
        <v>193.69236480182104</v>
      </c>
    </row>
    <row r="13" spans="1:6" ht="12.75">
      <c r="A13" t="s">
        <v>14</v>
      </c>
      <c r="B13">
        <v>-15.136477731094487</v>
      </c>
      <c r="C13">
        <v>-322.47852259060755</v>
      </c>
      <c r="D13">
        <v>292.2055671284186</v>
      </c>
      <c r="E13">
        <v>90.77444876843688</v>
      </c>
      <c r="F13">
        <v>75.6379710373424</v>
      </c>
    </row>
    <row r="14" spans="1:6" ht="12.75">
      <c r="A14" t="s">
        <v>15</v>
      </c>
      <c r="B14">
        <v>620.0952362582454</v>
      </c>
      <c r="C14">
        <v>386.14307387451504</v>
      </c>
      <c r="D14">
        <v>854.0473986419759</v>
      </c>
      <c r="E14">
        <v>281.76653128952177</v>
      </c>
      <c r="F14">
        <v>901.8617675477672</v>
      </c>
    </row>
    <row r="15" spans="1:6" ht="12.75">
      <c r="A15" t="s">
        <v>16</v>
      </c>
      <c r="B15">
        <v>-61.29405971482609</v>
      </c>
      <c r="C15">
        <v>-367.95666387311974</v>
      </c>
      <c r="D15">
        <v>245.36854444346753</v>
      </c>
      <c r="E15">
        <v>175.5003450632358</v>
      </c>
      <c r="F15">
        <v>114.20628534840972</v>
      </c>
    </row>
    <row r="16" spans="1:6" ht="12.75">
      <c r="A16" t="s">
        <v>17</v>
      </c>
      <c r="B16">
        <v>-125.80787058200045</v>
      </c>
      <c r="C16">
        <v>-430.20012674283566</v>
      </c>
      <c r="D16">
        <v>178.5843855788348</v>
      </c>
      <c r="E16">
        <v>160.0751434439624</v>
      </c>
      <c r="F16">
        <v>34.26727286196194</v>
      </c>
    </row>
    <row r="17" spans="1:6" ht="12.75">
      <c r="A17" t="s">
        <v>18</v>
      </c>
      <c r="B17">
        <v>-115.04869887239053</v>
      </c>
      <c r="C17">
        <v>-417.74163950977913</v>
      </c>
      <c r="D17">
        <v>187.6442417649981</v>
      </c>
      <c r="E17">
        <v>157.7456439161686</v>
      </c>
      <c r="F17">
        <v>42.69694504377807</v>
      </c>
    </row>
    <row r="18" spans="1:6" ht="12.75">
      <c r="A18" t="s">
        <v>19</v>
      </c>
      <c r="B18">
        <v>62.76475302319662</v>
      </c>
      <c r="C18">
        <v>-235.18227755124602</v>
      </c>
      <c r="D18">
        <v>360.7117835976393</v>
      </c>
      <c r="E18">
        <v>10.983345237521576</v>
      </c>
      <c r="F18">
        <v>73.7480982607182</v>
      </c>
    </row>
    <row r="19" spans="1:6" ht="12.75">
      <c r="A19" t="s">
        <v>20</v>
      </c>
      <c r="B19">
        <v>-23.94507319145218</v>
      </c>
      <c r="C19">
        <v>-325.1680813521039</v>
      </c>
      <c r="D19">
        <v>277.2779349691995</v>
      </c>
      <c r="E19">
        <v>67.64621602256074</v>
      </c>
      <c r="F19">
        <v>43.701142831108555</v>
      </c>
    </row>
    <row r="20" spans="1:6" ht="12.75">
      <c r="A20" t="s">
        <v>21</v>
      </c>
      <c r="B20">
        <v>-31.622811005818875</v>
      </c>
      <c r="C20">
        <v>-332.77163812925437</v>
      </c>
      <c r="D20">
        <v>269.52601611761656</v>
      </c>
      <c r="E20">
        <v>67.64621602256074</v>
      </c>
      <c r="F20">
        <v>36.02340501674186</v>
      </c>
    </row>
    <row r="21" spans="1:6" ht="12.75">
      <c r="A21" t="s">
        <v>22</v>
      </c>
      <c r="B21">
        <v>-62.26879942297306</v>
      </c>
      <c r="C21">
        <v>-361.6906185076068</v>
      </c>
      <c r="D21">
        <v>237.15301966166066</v>
      </c>
      <c r="E21">
        <v>174.40297232576137</v>
      </c>
      <c r="F21">
        <v>112.13417290278831</v>
      </c>
    </row>
    <row r="22" spans="1:6" ht="12.75">
      <c r="A22" t="s">
        <v>23</v>
      </c>
      <c r="B22">
        <v>-120.23744092878547</v>
      </c>
      <c r="C22">
        <v>-417.7447692620223</v>
      </c>
      <c r="D22">
        <v>177.26988740445137</v>
      </c>
      <c r="E22">
        <v>194.55731822776877</v>
      </c>
      <c r="F22">
        <v>74.3198772989833</v>
      </c>
    </row>
    <row r="23" spans="1:6" ht="12.75">
      <c r="A23" t="s">
        <v>24</v>
      </c>
      <c r="B23">
        <v>-42.521307603428085</v>
      </c>
      <c r="C23">
        <v>-347.8678391463817</v>
      </c>
      <c r="D23">
        <v>262.8252239395255</v>
      </c>
      <c r="E23">
        <v>93.91132961934152</v>
      </c>
      <c r="F23">
        <v>51.39002201591343</v>
      </c>
    </row>
    <row r="24" spans="1:6" ht="12.75">
      <c r="A24" t="s">
        <v>25</v>
      </c>
      <c r="B24">
        <v>-49.56328876111244</v>
      </c>
      <c r="C24">
        <v>-356.4387702587282</v>
      </c>
      <c r="D24">
        <v>257.3121927365033</v>
      </c>
      <c r="E24">
        <v>97.01117581661919</v>
      </c>
      <c r="F24">
        <v>47.44788705550675</v>
      </c>
    </row>
    <row r="25" spans="1:6" ht="12.75">
      <c r="A25" t="s">
        <v>26</v>
      </c>
      <c r="B25">
        <v>66.96408336025158</v>
      </c>
      <c r="C25">
        <v>-240.41385929169942</v>
      </c>
      <c r="D25">
        <v>374.3420260122026</v>
      </c>
      <c r="E25">
        <v>176.04920421619036</v>
      </c>
      <c r="F25">
        <v>243.01328757644194</v>
      </c>
    </row>
    <row r="26" spans="1:6" ht="12.75">
      <c r="A26" t="s">
        <v>27</v>
      </c>
      <c r="B26">
        <v>149.8032403460373</v>
      </c>
      <c r="C26">
        <v>-145.67900123846513</v>
      </c>
      <c r="D26">
        <v>445.28548193053973</v>
      </c>
      <c r="E26">
        <v>-0.24796288177520864</v>
      </c>
      <c r="F26">
        <v>149.5552774642621</v>
      </c>
    </row>
    <row r="27" spans="1:6" ht="12.75">
      <c r="A27" t="s">
        <v>28</v>
      </c>
      <c r="B27">
        <v>-269.21430229396594</v>
      </c>
      <c r="C27">
        <v>-527.7838333755666</v>
      </c>
      <c r="D27">
        <v>-10.644771212365299</v>
      </c>
      <c r="E27">
        <v>603.6787930142091</v>
      </c>
      <c r="F27">
        <v>334.46449072024313</v>
      </c>
    </row>
    <row r="28" spans="1:6" ht="12.75">
      <c r="A28" t="s">
        <v>29</v>
      </c>
      <c r="B28">
        <v>88.11022051827024</v>
      </c>
      <c r="C28">
        <v>-206.52282919046735</v>
      </c>
      <c r="D28">
        <v>382.7432702270078</v>
      </c>
      <c r="E28">
        <v>-32.70328852676474</v>
      </c>
      <c r="F28">
        <v>55.40693199150551</v>
      </c>
    </row>
    <row r="29" spans="1:6" ht="12.75">
      <c r="A29" t="s">
        <v>30</v>
      </c>
      <c r="B29">
        <v>-66.10571465398107</v>
      </c>
      <c r="C29">
        <v>-372.0714782088711</v>
      </c>
      <c r="D29">
        <v>239.86004890090896</v>
      </c>
      <c r="E29">
        <v>88.59884205900809</v>
      </c>
      <c r="F29">
        <v>22.49312740502703</v>
      </c>
    </row>
    <row r="30" spans="1:6" ht="12.75">
      <c r="A30" t="s">
        <v>31</v>
      </c>
      <c r="B30">
        <v>10.24004578929673</v>
      </c>
      <c r="C30">
        <v>-289.6892788954481</v>
      </c>
      <c r="D30">
        <v>310.1693704740416</v>
      </c>
      <c r="E30">
        <v>48.590688340744805</v>
      </c>
      <c r="F30">
        <v>58.830734130041535</v>
      </c>
    </row>
    <row r="31" spans="1:6" ht="12.75">
      <c r="A31" t="s">
        <v>32</v>
      </c>
      <c r="B31">
        <v>-31.563383569920802</v>
      </c>
      <c r="C31">
        <v>-338.84718304678034</v>
      </c>
      <c r="D31">
        <v>275.72041590693874</v>
      </c>
      <c r="E31">
        <v>209.6914208239962</v>
      </c>
      <c r="F31">
        <v>178.1280372540754</v>
      </c>
    </row>
    <row r="32" spans="1:6" ht="12.75">
      <c r="A32" t="s">
        <v>33</v>
      </c>
      <c r="B32">
        <v>236.475110922996</v>
      </c>
      <c r="C32">
        <v>-51.96834455561509</v>
      </c>
      <c r="D32">
        <v>524.9185664016071</v>
      </c>
      <c r="E32">
        <v>353.46180880530324</v>
      </c>
      <c r="F32">
        <v>589.9369197282992</v>
      </c>
    </row>
    <row r="33" spans="1:6" ht="12.75">
      <c r="A33" t="s">
        <v>34</v>
      </c>
      <c r="B33">
        <v>-69.40222489498576</v>
      </c>
      <c r="C33">
        <v>-377.48070771380225</v>
      </c>
      <c r="D33">
        <v>238.67625792383075</v>
      </c>
      <c r="E33">
        <v>140.09640037494364</v>
      </c>
      <c r="F33">
        <v>70.69417547995788</v>
      </c>
    </row>
    <row r="34" spans="1:6" ht="12.75">
      <c r="A34" t="s">
        <v>35</v>
      </c>
      <c r="B34">
        <v>20.282350467615956</v>
      </c>
      <c r="C34">
        <v>-280.8962762774854</v>
      </c>
      <c r="D34">
        <v>321.46097721271735</v>
      </c>
      <c r="E34">
        <v>18.951581777185027</v>
      </c>
      <c r="F34">
        <v>39.23393224480098</v>
      </c>
    </row>
    <row r="35" spans="1:6" ht="12.75">
      <c r="A35" t="s">
        <v>36</v>
      </c>
      <c r="B35">
        <v>58.55366535686059</v>
      </c>
      <c r="C35">
        <v>-250.23449717181379</v>
      </c>
      <c r="D35">
        <v>367.34182788553494</v>
      </c>
      <c r="E35">
        <v>193.0631342126803</v>
      </c>
      <c r="F35">
        <v>251.6167995695409</v>
      </c>
    </row>
    <row r="36" spans="1:6" ht="12.75">
      <c r="A36" t="s">
        <v>37</v>
      </c>
      <c r="B36">
        <v>317.1523731403473</v>
      </c>
      <c r="C36">
        <v>26.272415019664663</v>
      </c>
      <c r="D36">
        <v>608.03233126103</v>
      </c>
      <c r="E36">
        <v>270.0484425993452</v>
      </c>
      <c r="F36">
        <v>587.2008157396925</v>
      </c>
    </row>
    <row r="37" spans="1:6" ht="12.75">
      <c r="A37" t="s">
        <v>38</v>
      </c>
      <c r="B37">
        <v>-81.16950154535652</v>
      </c>
      <c r="C37">
        <v>-382.55363378456343</v>
      </c>
      <c r="D37">
        <v>220.21463069385038</v>
      </c>
      <c r="E37">
        <v>123.32819749877761</v>
      </c>
      <c r="F37">
        <v>42.15869595342108</v>
      </c>
    </row>
    <row r="38" spans="1:6" ht="12.75">
      <c r="A38" t="s">
        <v>39</v>
      </c>
      <c r="B38">
        <v>71.98984336675909</v>
      </c>
      <c r="C38">
        <v>-225.45751148137396</v>
      </c>
      <c r="D38">
        <v>369.43719821489213</v>
      </c>
      <c r="E38">
        <v>434.75419740699533</v>
      </c>
      <c r="F38">
        <v>506.7440407737544</v>
      </c>
    </row>
    <row r="39" spans="1:6" ht="12.75">
      <c r="A39" t="s">
        <v>40</v>
      </c>
      <c r="B39">
        <v>-292.3020028254745</v>
      </c>
      <c r="C39">
        <v>-549.9466221671169</v>
      </c>
      <c r="D39">
        <v>-34.65738348383218</v>
      </c>
      <c r="E39">
        <v>296.83387539131445</v>
      </c>
      <c r="F39">
        <v>4.5318725658399535</v>
      </c>
    </row>
    <row r="40" spans="1:6" ht="12.75">
      <c r="A40" t="s">
        <v>34</v>
      </c>
      <c r="B40">
        <v>-71.15716892043953</v>
      </c>
      <c r="C40">
        <v>-379.19371817669474</v>
      </c>
      <c r="D40">
        <v>236.8793803358157</v>
      </c>
      <c r="E40">
        <v>140.09640037494364</v>
      </c>
      <c r="F40">
        <v>68.93923145450411</v>
      </c>
    </row>
    <row r="41" spans="1:6" ht="12.75">
      <c r="A41" t="s">
        <v>41</v>
      </c>
      <c r="B41">
        <v>-69.43196482382439</v>
      </c>
      <c r="C41">
        <v>-373.813727264706</v>
      </c>
      <c r="D41">
        <v>234.94979761705724</v>
      </c>
      <c r="E41">
        <v>325.1533897370129</v>
      </c>
      <c r="F41">
        <v>255.7214249131885</v>
      </c>
    </row>
    <row r="42" spans="1:6" ht="12.75">
      <c r="A42" t="s">
        <v>42</v>
      </c>
      <c r="B42">
        <v>-50.23481078010141</v>
      </c>
      <c r="C42">
        <v>-359.17654221088026</v>
      </c>
      <c r="D42">
        <v>258.7069206506775</v>
      </c>
      <c r="E42">
        <v>227.9548842584928</v>
      </c>
      <c r="F42">
        <v>177.72007347839138</v>
      </c>
    </row>
    <row r="43" spans="1:6" ht="12.75">
      <c r="A43" t="s">
        <v>43</v>
      </c>
      <c r="B43">
        <v>-60.559642800294455</v>
      </c>
      <c r="C43">
        <v>-368.8492862896267</v>
      </c>
      <c r="D43">
        <v>247.7300006890378</v>
      </c>
      <c r="E43">
        <v>199.90045885305042</v>
      </c>
      <c r="F43">
        <v>139.34081605275597</v>
      </c>
    </row>
    <row r="44" spans="1:6" ht="12.75">
      <c r="A44" t="s">
        <v>44</v>
      </c>
      <c r="B44">
        <v>149.1684205616649</v>
      </c>
      <c r="C44">
        <v>-127.93329241610621</v>
      </c>
      <c r="D44">
        <v>426.270133539436</v>
      </c>
      <c r="E44">
        <v>557.8629595802654</v>
      </c>
      <c r="F44">
        <v>707.0313801419303</v>
      </c>
    </row>
    <row r="45" spans="1:6" ht="12.75">
      <c r="A45" t="s">
        <v>45</v>
      </c>
      <c r="B45">
        <v>76.63521677081923</v>
      </c>
      <c r="C45">
        <v>-224.68665196078314</v>
      </c>
      <c r="D45">
        <v>377.9570855024216</v>
      </c>
      <c r="E45">
        <v>168.24824543081152</v>
      </c>
      <c r="F45">
        <v>244.88346220163075</v>
      </c>
    </row>
    <row r="46" spans="1:6" ht="12.75">
      <c r="A46" t="s">
        <v>46</v>
      </c>
      <c r="B46">
        <v>30.395115310430526</v>
      </c>
      <c r="C46">
        <v>-272.84947624985347</v>
      </c>
      <c r="D46">
        <v>333.6397068707145</v>
      </c>
      <c r="E46">
        <v>333.97925386251865</v>
      </c>
      <c r="F46">
        <v>364.3743691729492</v>
      </c>
    </row>
    <row r="47" spans="1:6" ht="12.75">
      <c r="A47" t="s">
        <v>47</v>
      </c>
      <c r="B47">
        <v>17.83765744587828</v>
      </c>
      <c r="C47">
        <v>-283.6688048692321</v>
      </c>
      <c r="D47">
        <v>319.34411976098863</v>
      </c>
      <c r="E47">
        <v>401.9541887052769</v>
      </c>
      <c r="F47">
        <v>419.7918461511552</v>
      </c>
    </row>
    <row r="48" spans="1:6" ht="12.75">
      <c r="A48" t="s">
        <v>48</v>
      </c>
      <c r="B48">
        <v>-21.687111728787386</v>
      </c>
      <c r="C48">
        <v>-312.2385700025078</v>
      </c>
      <c r="D48">
        <v>268.864346544933</v>
      </c>
      <c r="E48">
        <v>60.69509873015596</v>
      </c>
      <c r="F48">
        <v>39.007987001368576</v>
      </c>
    </row>
    <row r="49" spans="1:6" ht="12.75">
      <c r="A49" t="s">
        <v>49</v>
      </c>
      <c r="B49">
        <v>110.37851290919238</v>
      </c>
      <c r="C49">
        <v>-196.63193259966081</v>
      </c>
      <c r="D49">
        <v>417.3889584180456</v>
      </c>
      <c r="E49">
        <v>249.88641606122187</v>
      </c>
      <c r="F49">
        <v>360.26492897041425</v>
      </c>
    </row>
    <row r="50" spans="1:6" ht="12.75">
      <c r="A50" t="s">
        <v>50</v>
      </c>
      <c r="B50">
        <v>-170.58103677566274</v>
      </c>
      <c r="C50">
        <v>-467.8273396879556</v>
      </c>
      <c r="D50">
        <v>126.6652661366301</v>
      </c>
      <c r="E50">
        <v>175.59887519548369</v>
      </c>
      <c r="F50">
        <v>5.017838419820936</v>
      </c>
    </row>
    <row r="51" spans="1:6" ht="12.75">
      <c r="A51" t="s">
        <v>51</v>
      </c>
      <c r="B51">
        <v>47.0578756670999</v>
      </c>
      <c r="C51">
        <v>-251.56053909416585</v>
      </c>
      <c r="D51">
        <v>345.67629042836563</v>
      </c>
      <c r="E51">
        <v>14.523947281485846</v>
      </c>
      <c r="F51">
        <v>61.581822948585746</v>
      </c>
    </row>
    <row r="53" spans="1:4" ht="12.75">
      <c r="A53" s="18" t="s">
        <v>160</v>
      </c>
      <c r="B53" s="18"/>
      <c r="C53" s="18"/>
      <c r="D53" s="18"/>
    </row>
    <row r="55" spans="2:5" ht="12.75">
      <c r="B55">
        <v>0.461654777678064</v>
      </c>
      <c r="C55">
        <v>17.1508823162542</v>
      </c>
      <c r="D55">
        <v>4.180394455E-06</v>
      </c>
      <c r="E55">
        <v>23954.6862830759</v>
      </c>
    </row>
    <row r="56" spans="3:4" ht="12.75">
      <c r="C56" t="s">
        <v>135</v>
      </c>
      <c r="D56" s="22" t="s">
        <v>159</v>
      </c>
    </row>
    <row r="57" spans="3:5" ht="12.75">
      <c r="C57">
        <v>99.4420841564596</v>
      </c>
      <c r="D57">
        <v>122.013908182847</v>
      </c>
      <c r="E57">
        <v>92.030384453519</v>
      </c>
    </row>
    <row r="58" spans="3:4" ht="12.75">
      <c r="C58">
        <v>0.000301087753424</v>
      </c>
      <c r="D58">
        <v>0.009872412403301</v>
      </c>
    </row>
    <row r="59" spans="2:7" ht="12.75">
      <c r="B59" t="s">
        <v>52</v>
      </c>
      <c r="C59" t="s">
        <v>53</v>
      </c>
      <c r="D59" t="s">
        <v>53</v>
      </c>
      <c r="E59" t="s">
        <v>54</v>
      </c>
      <c r="F59" t="s">
        <v>55</v>
      </c>
      <c r="G59" t="s">
        <v>56</v>
      </c>
    </row>
    <row r="60" spans="1:5" ht="12.75">
      <c r="A60" t="s">
        <v>10</v>
      </c>
      <c r="B60">
        <v>-32.6592802975051</v>
      </c>
      <c r="C60">
        <v>-330.721294001337</v>
      </c>
      <c r="D60">
        <v>265.402733406327</v>
      </c>
      <c r="E60">
        <v>276.75512010696</v>
      </c>
    </row>
    <row r="61" spans="1:5" ht="12.75">
      <c r="A61" t="s">
        <v>11</v>
      </c>
      <c r="B61">
        <v>-26.5308197819316</v>
      </c>
      <c r="C61">
        <v>-339.242686118578</v>
      </c>
      <c r="D61">
        <v>286.181046554715</v>
      </c>
      <c r="E61">
        <v>201.565459994713</v>
      </c>
    </row>
    <row r="62" spans="1:5" ht="12.75">
      <c r="A62" t="s">
        <v>12</v>
      </c>
      <c r="B62">
        <v>-112.241286140068</v>
      </c>
      <c r="C62">
        <v>-409.3699983346</v>
      </c>
      <c r="D62">
        <v>184.887426054463</v>
      </c>
      <c r="E62">
        <v>392.587721184039</v>
      </c>
    </row>
    <row r="63" spans="1:5" ht="12.75">
      <c r="A63" t="s">
        <v>13</v>
      </c>
      <c r="B63">
        <v>-144.108431782399</v>
      </c>
      <c r="C63">
        <v>-443.8850266262</v>
      </c>
      <c r="D63">
        <v>155.668163061402</v>
      </c>
      <c r="E63">
        <v>337.80079658422</v>
      </c>
    </row>
    <row r="64" spans="1:5" ht="12.75">
      <c r="A64" t="s">
        <v>14</v>
      </c>
      <c r="B64">
        <v>-2.76646823342866</v>
      </c>
      <c r="C64">
        <v>-313.081751365099</v>
      </c>
      <c r="D64">
        <v>307.548814898242</v>
      </c>
      <c r="E64">
        <v>78.404439270771</v>
      </c>
    </row>
    <row r="65" spans="1:5" ht="12.75">
      <c r="A65" t="s">
        <v>15</v>
      </c>
      <c r="B65">
        <v>562.209362129337</v>
      </c>
      <c r="C65">
        <v>316.331190282499</v>
      </c>
      <c r="D65">
        <v>808.087533976175</v>
      </c>
      <c r="E65">
        <v>339.652405418429</v>
      </c>
    </row>
    <row r="66" spans="1:5" ht="12.75">
      <c r="A66" t="s">
        <v>16</v>
      </c>
      <c r="B66">
        <v>9.65399610054393</v>
      </c>
      <c r="C66">
        <v>-301.615787204046</v>
      </c>
      <c r="D66">
        <v>320.923779405134</v>
      </c>
      <c r="E66">
        <v>104.552289247865</v>
      </c>
    </row>
    <row r="67" spans="1:5" ht="12.75">
      <c r="A67" t="s">
        <v>17</v>
      </c>
      <c r="B67">
        <v>-29.423181180231</v>
      </c>
      <c r="C67">
        <v>-337.788018910489</v>
      </c>
      <c r="D67">
        <v>278.941656550027</v>
      </c>
      <c r="E67">
        <v>63.6904540421929</v>
      </c>
    </row>
    <row r="68" spans="1:5" ht="12.75">
      <c r="A68" t="s">
        <v>18</v>
      </c>
      <c r="B68">
        <v>-13.6855913386213</v>
      </c>
      <c r="C68">
        <v>-322.535380071491</v>
      </c>
      <c r="D68">
        <v>295.164197394248</v>
      </c>
      <c r="E68">
        <v>56.3825363823993</v>
      </c>
    </row>
    <row r="69" spans="1:5" ht="12.75">
      <c r="A69" t="s">
        <v>19</v>
      </c>
      <c r="B69">
        <v>-13.9645819582468</v>
      </c>
      <c r="C69">
        <v>-324.615613042111</v>
      </c>
      <c r="D69">
        <v>296.686449125617</v>
      </c>
      <c r="E69">
        <v>87.712680218965</v>
      </c>
    </row>
    <row r="70" spans="1:5" ht="12.75">
      <c r="A70" t="s">
        <v>20</v>
      </c>
      <c r="B70">
        <v>-23.3981167035444</v>
      </c>
      <c r="C70">
        <v>-326.913667128585</v>
      </c>
      <c r="D70">
        <v>280.117433721496</v>
      </c>
      <c r="E70">
        <v>67.099259534653</v>
      </c>
    </row>
    <row r="71" spans="1:5" ht="12.75">
      <c r="A71" t="s">
        <v>21</v>
      </c>
      <c r="B71">
        <v>-31.0758545179111</v>
      </c>
      <c r="C71">
        <v>-334.519233825454</v>
      </c>
      <c r="D71">
        <v>272.367524789632</v>
      </c>
      <c r="E71">
        <v>67.099259534653</v>
      </c>
    </row>
    <row r="72" spans="1:5" ht="12.75">
      <c r="A72" t="s">
        <v>22</v>
      </c>
      <c r="B72">
        <v>-194.554566928895</v>
      </c>
      <c r="C72">
        <v>-498.738493438472</v>
      </c>
      <c r="D72">
        <v>109.62935958068</v>
      </c>
      <c r="E72">
        <v>306.688739831684</v>
      </c>
    </row>
    <row r="73" spans="1:5" ht="12.75">
      <c r="A73" t="s">
        <v>23</v>
      </c>
      <c r="B73">
        <v>-186.571592995447</v>
      </c>
      <c r="C73">
        <v>-490.812574242072</v>
      </c>
      <c r="D73">
        <v>117.669388251178</v>
      </c>
      <c r="E73">
        <v>260.89147029443</v>
      </c>
    </row>
    <row r="74" spans="1:5" ht="12.75">
      <c r="A74" t="s">
        <v>24</v>
      </c>
      <c r="B74">
        <v>29.5249232853684</v>
      </c>
      <c r="C74">
        <v>-277.062621956157</v>
      </c>
      <c r="D74">
        <v>336.112468526894</v>
      </c>
      <c r="E74">
        <v>21.8650987305449</v>
      </c>
    </row>
    <row r="75" spans="1:5" ht="12.75">
      <c r="A75" t="s">
        <v>25</v>
      </c>
      <c r="B75">
        <v>30.1188832090851</v>
      </c>
      <c r="C75">
        <v>-274.071709863434</v>
      </c>
      <c r="D75">
        <v>334.309476281604</v>
      </c>
      <c r="E75">
        <v>17.3290038464215</v>
      </c>
    </row>
    <row r="76" spans="1:5" ht="12.75">
      <c r="A76" t="s">
        <v>26</v>
      </c>
      <c r="B76">
        <v>79.65688033082</v>
      </c>
      <c r="C76">
        <v>-231.364228414808</v>
      </c>
      <c r="D76">
        <v>390.677989076448</v>
      </c>
      <c r="E76">
        <v>163.356407245621</v>
      </c>
    </row>
    <row r="77" spans="1:5" ht="12.75">
      <c r="A77" t="s">
        <v>27</v>
      </c>
      <c r="B77">
        <v>-11.2698099075946</v>
      </c>
      <c r="C77">
        <v>-317.972415937336</v>
      </c>
      <c r="D77">
        <v>295.432796122147</v>
      </c>
      <c r="E77">
        <v>160.825087371856</v>
      </c>
    </row>
    <row r="78" spans="1:5" ht="12.75">
      <c r="A78" t="s">
        <v>28</v>
      </c>
      <c r="B78">
        <v>-245.820200428261</v>
      </c>
      <c r="C78">
        <v>-511.152334728329</v>
      </c>
      <c r="D78">
        <v>19.5119338718059</v>
      </c>
      <c r="E78">
        <v>580.284691148504</v>
      </c>
    </row>
    <row r="79" spans="1:5" ht="12.75">
      <c r="A79" t="s">
        <v>29</v>
      </c>
      <c r="B79">
        <v>-22.4429472428278</v>
      </c>
      <c r="C79">
        <v>-331.879386582522</v>
      </c>
      <c r="D79">
        <v>286.993492096867</v>
      </c>
      <c r="E79">
        <v>77.8498792343334</v>
      </c>
    </row>
    <row r="80" spans="1:5" ht="12.75">
      <c r="A80" t="s">
        <v>30</v>
      </c>
      <c r="B80">
        <v>-64.0233448580378</v>
      </c>
      <c r="C80">
        <v>-373.485621403468</v>
      </c>
      <c r="D80">
        <v>245.438931687393</v>
      </c>
      <c r="E80">
        <v>86.5164722630648</v>
      </c>
    </row>
    <row r="81" spans="1:5" ht="12.75">
      <c r="A81" t="s">
        <v>31</v>
      </c>
      <c r="B81">
        <v>-37.9330381509959</v>
      </c>
      <c r="C81">
        <v>-347.244507501713</v>
      </c>
      <c r="D81">
        <v>271.378431199721</v>
      </c>
      <c r="E81">
        <v>96.7637722810374</v>
      </c>
    </row>
    <row r="82" spans="1:5" ht="12.75">
      <c r="A82" t="s">
        <v>32</v>
      </c>
      <c r="B82">
        <v>-5.26275464774403</v>
      </c>
      <c r="C82">
        <v>-317.612541809983</v>
      </c>
      <c r="D82">
        <v>307.087032514495</v>
      </c>
      <c r="E82">
        <v>183.390791901819</v>
      </c>
    </row>
    <row r="83" spans="1:5" ht="12.75">
      <c r="A83" t="s">
        <v>33</v>
      </c>
      <c r="B83">
        <v>257.184438551655</v>
      </c>
      <c r="C83">
        <v>-30.5850570396701</v>
      </c>
      <c r="D83">
        <v>544.95393414298</v>
      </c>
      <c r="E83">
        <v>332.752481176644</v>
      </c>
    </row>
    <row r="84" spans="1:5" ht="12.75">
      <c r="A84" t="s">
        <v>34</v>
      </c>
      <c r="B84">
        <v>-60.7991705900106</v>
      </c>
      <c r="C84">
        <v>-372.419972902024</v>
      </c>
      <c r="D84">
        <v>250.821631722003</v>
      </c>
      <c r="E84">
        <v>131.493346069968</v>
      </c>
    </row>
    <row r="85" spans="1:5" ht="12.75">
      <c r="A85" t="s">
        <v>35</v>
      </c>
      <c r="B85">
        <v>-105.650144482031</v>
      </c>
      <c r="C85">
        <v>-413.517897608664</v>
      </c>
      <c r="D85">
        <v>202.217608644601</v>
      </c>
      <c r="E85">
        <v>144.884076726832</v>
      </c>
    </row>
    <row r="86" spans="1:5" ht="12.75">
      <c r="A86" t="s">
        <v>36</v>
      </c>
      <c r="B86">
        <v>-9.26578809268431</v>
      </c>
      <c r="C86">
        <v>-316.090888627056</v>
      </c>
      <c r="D86">
        <v>297.559312441688</v>
      </c>
      <c r="E86">
        <v>260.882587662225</v>
      </c>
    </row>
    <row r="87" spans="1:5" ht="12.75">
      <c r="A87" t="s">
        <v>37</v>
      </c>
      <c r="B87">
        <v>308.482378818223</v>
      </c>
      <c r="C87">
        <v>13.6111553626046</v>
      </c>
      <c r="D87">
        <v>603.353602273842</v>
      </c>
      <c r="E87">
        <v>278.718436921469</v>
      </c>
    </row>
    <row r="88" spans="1:5" ht="12.75">
      <c r="A88" t="s">
        <v>38</v>
      </c>
      <c r="B88">
        <v>57.7166911904588</v>
      </c>
      <c r="C88">
        <v>-244.358734411677</v>
      </c>
      <c r="D88">
        <v>359.792116792594</v>
      </c>
      <c r="E88">
        <v>-15.5579952370377</v>
      </c>
    </row>
    <row r="89" spans="1:5" ht="12.75">
      <c r="A89" t="s">
        <v>39</v>
      </c>
      <c r="B89">
        <v>64.9943224605693</v>
      </c>
      <c r="C89">
        <v>-234.341227245537</v>
      </c>
      <c r="D89">
        <v>364.329872166676</v>
      </c>
      <c r="E89">
        <v>441.749718313185</v>
      </c>
    </row>
    <row r="90" spans="1:5" ht="12.75">
      <c r="A90" t="s">
        <v>40</v>
      </c>
      <c r="B90">
        <v>-349.563237700952</v>
      </c>
      <c r="C90">
        <v>-615.559870509819</v>
      </c>
      <c r="D90">
        <v>-83.5666048920865</v>
      </c>
      <c r="E90">
        <v>354.095110266792</v>
      </c>
    </row>
    <row r="91" spans="1:5" ht="12.75">
      <c r="A91" t="s">
        <v>34</v>
      </c>
      <c r="B91">
        <v>-59.8057401749635</v>
      </c>
      <c r="C91">
        <v>-371.37804594592</v>
      </c>
      <c r="D91">
        <v>251.766565595993</v>
      </c>
      <c r="E91">
        <v>128.744971629467</v>
      </c>
    </row>
    <row r="92" spans="1:5" ht="12.75">
      <c r="A92" t="s">
        <v>41</v>
      </c>
      <c r="B92">
        <v>-55.2495170094396</v>
      </c>
      <c r="C92">
        <v>-364.469063642403</v>
      </c>
      <c r="D92">
        <v>253.970029623523</v>
      </c>
      <c r="E92">
        <v>310.970941922628</v>
      </c>
    </row>
    <row r="93" spans="1:5" ht="12.75">
      <c r="A93" t="s">
        <v>42</v>
      </c>
      <c r="B93">
        <v>-59.9251167551091</v>
      </c>
      <c r="C93">
        <v>-371.800312912585</v>
      </c>
      <c r="D93">
        <v>251.950079402367</v>
      </c>
      <c r="E93">
        <v>237.6451902335</v>
      </c>
    </row>
    <row r="94" spans="1:5" ht="12.75">
      <c r="A94" t="s">
        <v>43</v>
      </c>
      <c r="B94">
        <v>-93.0387906418916</v>
      </c>
      <c r="C94">
        <v>-401.350136696333</v>
      </c>
      <c r="D94">
        <v>215.27255541255</v>
      </c>
      <c r="E94">
        <v>232.379606694647</v>
      </c>
    </row>
    <row r="95" spans="1:5" ht="12.75">
      <c r="A95" t="s">
        <v>44</v>
      </c>
      <c r="B95">
        <v>258.378379607018</v>
      </c>
      <c r="C95">
        <v>-8.7757193993649</v>
      </c>
      <c r="D95">
        <v>525.532478613401</v>
      </c>
      <c r="E95">
        <v>448.653000534912</v>
      </c>
    </row>
    <row r="96" spans="1:5" ht="12.75">
      <c r="A96" t="s">
        <v>45</v>
      </c>
      <c r="B96">
        <v>33.529080208273</v>
      </c>
      <c r="C96">
        <v>-263.558213180583</v>
      </c>
      <c r="D96">
        <v>330.616373597129</v>
      </c>
      <c r="E96">
        <v>211.354381993357</v>
      </c>
    </row>
    <row r="97" spans="1:5" ht="12.75">
      <c r="A97" t="s">
        <v>46</v>
      </c>
      <c r="B97">
        <v>212.786796397435</v>
      </c>
      <c r="C97">
        <v>-82.2698405411859</v>
      </c>
      <c r="D97">
        <v>507.843433336057</v>
      </c>
      <c r="E97">
        <v>151.587572775513</v>
      </c>
    </row>
    <row r="98" spans="1:5" ht="12.75">
      <c r="A98" t="s">
        <v>47</v>
      </c>
      <c r="B98">
        <v>67.7162182252078</v>
      </c>
      <c r="C98">
        <v>-237.740236076627</v>
      </c>
      <c r="D98">
        <v>373.172672527042</v>
      </c>
      <c r="E98">
        <v>352.075627925947</v>
      </c>
    </row>
    <row r="99" spans="1:5" ht="12.75">
      <c r="A99" t="s">
        <v>48</v>
      </c>
      <c r="B99">
        <v>55.7404026050777</v>
      </c>
      <c r="C99">
        <v>-244.043826546879</v>
      </c>
      <c r="D99">
        <v>355.524631757035</v>
      </c>
      <c r="E99">
        <v>-16.7324156037091</v>
      </c>
    </row>
    <row r="100" spans="1:5" ht="12.75">
      <c r="A100" t="s">
        <v>49</v>
      </c>
      <c r="B100">
        <v>47.2489590625023</v>
      </c>
      <c r="C100">
        <v>-260.020943804977</v>
      </c>
      <c r="D100">
        <v>354.518861929981</v>
      </c>
      <c r="E100">
        <v>313.015969907911</v>
      </c>
    </row>
    <row r="101" spans="1:5" ht="12.75">
      <c r="A101" t="s">
        <v>50</v>
      </c>
      <c r="B101">
        <v>-93.036562856845</v>
      </c>
      <c r="C101">
        <v>-402.229539187205</v>
      </c>
      <c r="D101">
        <v>216.156413473515</v>
      </c>
      <c r="E101">
        <v>98.0544012766659</v>
      </c>
    </row>
    <row r="102" spans="1:5" ht="12.75">
      <c r="A102" t="s">
        <v>51</v>
      </c>
      <c r="B102">
        <v>9.12422321604388</v>
      </c>
      <c r="C102">
        <v>-298.255590300416</v>
      </c>
      <c r="D102">
        <v>316.504036732503</v>
      </c>
      <c r="E102">
        <v>52.4575997325418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0" sqref="A10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0.48150259894745984</v>
      </c>
      <c r="C2">
        <v>12.072449685591952</v>
      </c>
      <c r="D2">
        <v>9.897843234241144E-06</v>
      </c>
      <c r="E2">
        <v>23663.097468473676</v>
      </c>
      <c r="F2">
        <v>1779875.4620506933</v>
      </c>
      <c r="G2">
        <v>922860.8012704737</v>
      </c>
      <c r="H2">
        <v>436.883443734762</v>
      </c>
      <c r="I2">
        <v>436.883443734762</v>
      </c>
      <c r="J2">
        <f>(I2-8)/43</f>
        <v>9.974033575227024</v>
      </c>
      <c r="K2">
        <f>EXP(J2)</f>
        <v>21461.879099313363</v>
      </c>
      <c r="L2">
        <f>K2*43</f>
        <v>922860.8012704746</v>
      </c>
      <c r="M2">
        <f>1-L2/$F$2</f>
        <v>0.4815025989474593</v>
      </c>
      <c r="O2" s="3">
        <f>I2-NO32!$H$2</f>
        <v>1.3458665231191276</v>
      </c>
      <c r="P2">
        <f>EXP(-O2/2)</f>
        <v>0.5102098019110781</v>
      </c>
      <c r="Q2" s="4">
        <f>P2/SUM(NO31!$P$2:$P$15,NO32!$P$2:$P$15,NO33!$P$2:$P$3)</f>
        <v>0.2311660710014631</v>
      </c>
    </row>
    <row r="3" spans="2:15" ht="12.75">
      <c r="B3" t="s">
        <v>64</v>
      </c>
      <c r="C3" t="s">
        <v>60</v>
      </c>
      <c r="D3" t="s">
        <v>61</v>
      </c>
      <c r="E3" t="s">
        <v>3</v>
      </c>
      <c r="O3" s="3"/>
    </row>
    <row r="4" spans="1:15" ht="12.75">
      <c r="A4" t="s">
        <v>0</v>
      </c>
      <c r="B4">
        <v>196.22612549421888</v>
      </c>
      <c r="C4">
        <v>-72.55230904617909</v>
      </c>
      <c r="D4">
        <v>-14.366679785102104</v>
      </c>
      <c r="E4">
        <v>520.7007432004207</v>
      </c>
      <c r="O4" s="3"/>
    </row>
    <row r="5" spans="1:15" ht="12.75">
      <c r="A5" t="s">
        <v>1</v>
      </c>
      <c r="B5">
        <v>0.0034504373504400387</v>
      </c>
      <c r="C5">
        <v>0.0044484960215885935</v>
      </c>
      <c r="D5">
        <v>0.00013390345400753027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-4.505717111777216</v>
      </c>
      <c r="C9">
        <v>-310.0537132966389</v>
      </c>
      <c r="D9">
        <v>301.0422790730845</v>
      </c>
      <c r="F9">
        <v>244.0958398094554</v>
      </c>
      <c r="O9" s="3"/>
    </row>
    <row r="10" spans="1:15" ht="12.75">
      <c r="A10" t="s">
        <v>11</v>
      </c>
      <c r="B10">
        <v>-192.5028390456337</v>
      </c>
      <c r="C10">
        <v>-490.9815024648244</v>
      </c>
      <c r="D10">
        <v>105.975824373557</v>
      </c>
      <c r="F10">
        <v>175.03464021278208</v>
      </c>
      <c r="O10" s="3"/>
    </row>
    <row r="11" spans="1:15" ht="12.75">
      <c r="A11" t="s">
        <v>12</v>
      </c>
      <c r="B11">
        <v>-109.15592939070353</v>
      </c>
      <c r="C11">
        <v>-411.3364317929697</v>
      </c>
      <c r="D11">
        <v>193.0245730115626</v>
      </c>
      <c r="F11">
        <v>280.3464350439705</v>
      </c>
      <c r="O11" s="3"/>
    </row>
    <row r="12" spans="1:6" ht="12.75">
      <c r="A12" t="s">
        <v>13</v>
      </c>
      <c r="B12">
        <v>-52.304393503598874</v>
      </c>
      <c r="C12">
        <v>-356.103772596903</v>
      </c>
      <c r="D12">
        <v>251.49498558970527</v>
      </c>
      <c r="F12">
        <v>193.69236480182104</v>
      </c>
    </row>
    <row r="13" spans="1:6" ht="12.75">
      <c r="A13" t="s">
        <v>14</v>
      </c>
      <c r="B13">
        <v>104.45204680698964</v>
      </c>
      <c r="C13">
        <v>-190.5158450741523</v>
      </c>
      <c r="D13">
        <v>399.4199386881316</v>
      </c>
      <c r="F13">
        <v>75.6379710373424</v>
      </c>
    </row>
    <row r="14" spans="1:6" ht="12.75">
      <c r="A14" t="s">
        <v>15</v>
      </c>
      <c r="B14">
        <v>559.6903172579405</v>
      </c>
      <c r="C14">
        <v>313.2884741595875</v>
      </c>
      <c r="D14">
        <v>806.0921603562934</v>
      </c>
      <c r="F14">
        <v>901.8617675477672</v>
      </c>
    </row>
    <row r="15" spans="1:6" ht="12.75">
      <c r="A15" t="s">
        <v>16</v>
      </c>
      <c r="B15">
        <v>-171.3668018777405</v>
      </c>
      <c r="C15">
        <v>-475.13034795956503</v>
      </c>
      <c r="D15">
        <v>132.39674420408403</v>
      </c>
      <c r="F15">
        <v>114.20628534840972</v>
      </c>
    </row>
    <row r="16" spans="1:6" ht="12.75">
      <c r="A16" t="s">
        <v>17</v>
      </c>
      <c r="B16">
        <v>-57.31860046262604</v>
      </c>
      <c r="C16">
        <v>-351.7804523951124</v>
      </c>
      <c r="D16">
        <v>237.14325146986033</v>
      </c>
      <c r="F16">
        <v>34.26727286196194</v>
      </c>
    </row>
    <row r="17" spans="1:6" ht="12.75">
      <c r="A17" t="s">
        <v>18</v>
      </c>
      <c r="B17">
        <v>-82.2555096881861</v>
      </c>
      <c r="C17">
        <v>-373.2845632947632</v>
      </c>
      <c r="D17">
        <v>208.77354391839103</v>
      </c>
      <c r="F17">
        <v>42.69694504377807</v>
      </c>
    </row>
    <row r="18" spans="1:6" ht="12.75">
      <c r="A18" t="s">
        <v>19</v>
      </c>
      <c r="B18">
        <v>12.433426246357214</v>
      </c>
      <c r="C18">
        <v>-286.59175930043034</v>
      </c>
      <c r="D18">
        <v>311.45861179314477</v>
      </c>
      <c r="F18">
        <v>73.7480982607182</v>
      </c>
    </row>
    <row r="19" spans="1:6" ht="12.75">
      <c r="A19" t="s">
        <v>20</v>
      </c>
      <c r="B19">
        <v>-16.513208516139343</v>
      </c>
      <c r="C19">
        <v>-314.72180051783596</v>
      </c>
      <c r="D19">
        <v>281.6953834855573</v>
      </c>
      <c r="F19">
        <v>43.701142831108555</v>
      </c>
    </row>
    <row r="20" spans="1:6" ht="12.75">
      <c r="A20" t="s">
        <v>21</v>
      </c>
      <c r="B20">
        <v>-24.190946330506037</v>
      </c>
      <c r="C20">
        <v>-322.34311763995237</v>
      </c>
      <c r="D20">
        <v>273.96122497894027</v>
      </c>
      <c r="F20">
        <v>36.02340501674186</v>
      </c>
    </row>
    <row r="21" spans="1:6" ht="12.75">
      <c r="A21" t="s">
        <v>22</v>
      </c>
      <c r="B21">
        <v>82.38956043573546</v>
      </c>
      <c r="C21">
        <v>-215.81981189566363</v>
      </c>
      <c r="D21">
        <v>380.59893276713456</v>
      </c>
      <c r="F21">
        <v>112.13417290278831</v>
      </c>
    </row>
    <row r="22" spans="1:6" ht="12.75">
      <c r="A22" t="s">
        <v>23</v>
      </c>
      <c r="B22">
        <v>-159.08834664285817</v>
      </c>
      <c r="C22">
        <v>-453.34496010513055</v>
      </c>
      <c r="D22">
        <v>135.16826681941424</v>
      </c>
      <c r="F22">
        <v>74.3198772989833</v>
      </c>
    </row>
    <row r="23" spans="1:6" ht="12.75">
      <c r="A23" t="s">
        <v>24</v>
      </c>
      <c r="B23">
        <v>-76.40362654925207</v>
      </c>
      <c r="C23">
        <v>-374.38766451534417</v>
      </c>
      <c r="D23">
        <v>221.58041141684004</v>
      </c>
      <c r="F23">
        <v>51.39002201591343</v>
      </c>
    </row>
    <row r="24" spans="1:6" ht="12.75">
      <c r="A24" t="s">
        <v>25</v>
      </c>
      <c r="B24">
        <v>-9.226455486693744</v>
      </c>
      <c r="C24">
        <v>-305.9347713912107</v>
      </c>
      <c r="D24">
        <v>287.4818604178232</v>
      </c>
      <c r="F24">
        <v>47.44788705550675</v>
      </c>
    </row>
    <row r="25" spans="1:6" ht="12.75">
      <c r="A25" t="s">
        <v>26</v>
      </c>
      <c r="B25">
        <v>-28.659446472326238</v>
      </c>
      <c r="C25">
        <v>-337.8920349126166</v>
      </c>
      <c r="D25">
        <v>280.57314196796415</v>
      </c>
      <c r="F25">
        <v>243.01328757644194</v>
      </c>
    </row>
    <row r="26" spans="1:6" ht="12.75">
      <c r="A26" t="s">
        <v>27</v>
      </c>
      <c r="B26">
        <v>84.8328313961316</v>
      </c>
      <c r="C26">
        <v>-211.81852572852557</v>
      </c>
      <c r="D26">
        <v>381.4841885207888</v>
      </c>
      <c r="F26">
        <v>149.5552774642621</v>
      </c>
    </row>
    <row r="27" spans="1:6" ht="12.75">
      <c r="A27" t="s">
        <v>28</v>
      </c>
      <c r="B27">
        <v>39.56527687797944</v>
      </c>
      <c r="C27">
        <v>-264.66710196715314</v>
      </c>
      <c r="D27">
        <v>343.79765572311203</v>
      </c>
      <c r="F27">
        <v>334.46449072024313</v>
      </c>
    </row>
    <row r="28" spans="1:6" ht="12.75">
      <c r="A28" t="s">
        <v>29</v>
      </c>
      <c r="B28">
        <v>41.01737452105144</v>
      </c>
      <c r="C28">
        <v>-258.0922493862321</v>
      </c>
      <c r="D28">
        <v>340.126998428335</v>
      </c>
      <c r="F28">
        <v>55.40693199150551</v>
      </c>
    </row>
    <row r="29" spans="1:6" ht="12.75">
      <c r="A29" t="s">
        <v>30</v>
      </c>
      <c r="B29">
        <v>-28.862488839480367</v>
      </c>
      <c r="C29">
        <v>-330.0852248563501</v>
      </c>
      <c r="D29">
        <v>272.3602471773894</v>
      </c>
      <c r="F29">
        <v>22.49312740502703</v>
      </c>
    </row>
    <row r="30" spans="1:6" ht="12.75">
      <c r="A30" t="s">
        <v>31</v>
      </c>
      <c r="B30">
        <v>-64.74953909591527</v>
      </c>
      <c r="C30">
        <v>-362.2796609377208</v>
      </c>
      <c r="D30">
        <v>232.78058274589023</v>
      </c>
      <c r="F30">
        <v>58.830734130041535</v>
      </c>
    </row>
    <row r="31" spans="1:6" ht="12.75">
      <c r="A31" t="s">
        <v>32</v>
      </c>
      <c r="B31">
        <v>-34.00716405629532</v>
      </c>
      <c r="C31">
        <v>-338.9306005535511</v>
      </c>
      <c r="D31">
        <v>270.9162724409604</v>
      </c>
      <c r="F31">
        <v>178.1280372540754</v>
      </c>
    </row>
    <row r="32" spans="1:6" ht="12.75">
      <c r="A32" t="s">
        <v>33</v>
      </c>
      <c r="B32">
        <v>289.77058723424614</v>
      </c>
      <c r="C32">
        <v>12.548498469822277</v>
      </c>
      <c r="D32">
        <v>566.9926759986699</v>
      </c>
      <c r="F32">
        <v>589.9369197282992</v>
      </c>
    </row>
    <row r="33" spans="1:6" ht="12.75">
      <c r="A33" t="s">
        <v>34</v>
      </c>
      <c r="B33">
        <v>-108.67498680373585</v>
      </c>
      <c r="C33">
        <v>-410.9985356189622</v>
      </c>
      <c r="D33">
        <v>193.64856201149047</v>
      </c>
      <c r="F33">
        <v>70.69417547995788</v>
      </c>
    </row>
    <row r="34" spans="1:6" ht="12.75">
      <c r="A34" t="s">
        <v>35</v>
      </c>
      <c r="B34">
        <v>77.80472910939775</v>
      </c>
      <c r="C34">
        <v>-215.50758001696275</v>
      </c>
      <c r="D34">
        <v>371.1170382357583</v>
      </c>
      <c r="F34">
        <v>39.23393224480098</v>
      </c>
    </row>
    <row r="35" spans="1:6" ht="12.75">
      <c r="A35" t="s">
        <v>36</v>
      </c>
      <c r="B35">
        <v>-6.776433023367076</v>
      </c>
      <c r="C35">
        <v>-316.61972167406236</v>
      </c>
      <c r="D35">
        <v>303.0668556273282</v>
      </c>
      <c r="F35">
        <v>251.6167995695409</v>
      </c>
    </row>
    <row r="36" spans="1:6" ht="12.75">
      <c r="A36" t="s">
        <v>37</v>
      </c>
      <c r="B36">
        <v>331.78325799055824</v>
      </c>
      <c r="C36">
        <v>42.37547462881781</v>
      </c>
      <c r="D36">
        <v>621.1910413522987</v>
      </c>
      <c r="F36">
        <v>587.2008157396925</v>
      </c>
    </row>
    <row r="37" spans="1:6" ht="12.75">
      <c r="A37" t="s">
        <v>38</v>
      </c>
      <c r="B37">
        <v>150.7025115487741</v>
      </c>
      <c r="C37">
        <v>-108.94076306266231</v>
      </c>
      <c r="D37">
        <v>410.34578616021054</v>
      </c>
      <c r="F37">
        <v>42.15869595342108</v>
      </c>
    </row>
    <row r="38" spans="1:6" ht="12.75">
      <c r="A38" t="s">
        <v>39</v>
      </c>
      <c r="B38">
        <v>79.79259035807712</v>
      </c>
      <c r="C38">
        <v>-219.8336509105896</v>
      </c>
      <c r="D38">
        <v>379.41883162674384</v>
      </c>
      <c r="F38">
        <v>506.7440407737544</v>
      </c>
    </row>
    <row r="39" spans="1:6" ht="12.75">
      <c r="A39" t="s">
        <v>40</v>
      </c>
      <c r="B39">
        <v>-222.46889581678158</v>
      </c>
      <c r="C39">
        <v>-496.5053115753207</v>
      </c>
      <c r="D39">
        <v>51.56751994175755</v>
      </c>
      <c r="F39">
        <v>4.5318725658399535</v>
      </c>
    </row>
    <row r="40" spans="1:6" ht="12.75">
      <c r="A40" t="s">
        <v>34</v>
      </c>
      <c r="B40">
        <v>-110.42993082918962</v>
      </c>
      <c r="C40">
        <v>-412.6850036952071</v>
      </c>
      <c r="D40">
        <v>191.82514203682786</v>
      </c>
      <c r="F40">
        <v>68.93923145450411</v>
      </c>
    </row>
    <row r="41" spans="1:6" ht="12.75">
      <c r="A41" t="s">
        <v>41</v>
      </c>
      <c r="B41">
        <v>-129.27090200279582</v>
      </c>
      <c r="C41">
        <v>-430.75423324985843</v>
      </c>
      <c r="D41">
        <v>172.2124292442668</v>
      </c>
      <c r="F41">
        <v>255.7214249131885</v>
      </c>
    </row>
    <row r="42" spans="1:6" ht="12.75">
      <c r="A42" t="s">
        <v>42</v>
      </c>
      <c r="B42">
        <v>-27.58868979041216</v>
      </c>
      <c r="C42">
        <v>-336.94744659158096</v>
      </c>
      <c r="D42">
        <v>281.77006701075663</v>
      </c>
      <c r="F42">
        <v>177.72007347839138</v>
      </c>
    </row>
    <row r="43" spans="1:6" ht="12.75">
      <c r="A43" t="s">
        <v>43</v>
      </c>
      <c r="B43">
        <v>-147.44818007509096</v>
      </c>
      <c r="C43">
        <v>-453.0141623785091</v>
      </c>
      <c r="D43">
        <v>158.11780222832724</v>
      </c>
      <c r="F43">
        <v>139.34081605275597</v>
      </c>
    </row>
    <row r="44" spans="1:6" ht="12.75">
      <c r="A44" t="s">
        <v>44</v>
      </c>
      <c r="B44">
        <v>265.4610613836436</v>
      </c>
      <c r="C44">
        <v>-19.71845184113198</v>
      </c>
      <c r="D44">
        <v>550.6405746084192</v>
      </c>
      <c r="F44">
        <v>707.0313801419303</v>
      </c>
    </row>
    <row r="45" spans="1:6" ht="12.75">
      <c r="A45" t="s">
        <v>45</v>
      </c>
      <c r="B45">
        <v>-42.53068857990533</v>
      </c>
      <c r="C45">
        <v>-347.1105180192636</v>
      </c>
      <c r="D45">
        <v>262.049140859453</v>
      </c>
      <c r="F45">
        <v>244.88346220163075</v>
      </c>
    </row>
    <row r="46" spans="1:6" ht="12.75">
      <c r="A46" t="s">
        <v>46</v>
      </c>
      <c r="B46">
        <v>-92.3104685921117</v>
      </c>
      <c r="C46">
        <v>-388.7164388682643</v>
      </c>
      <c r="D46">
        <v>204.09550168404087</v>
      </c>
      <c r="F46">
        <v>364.3743691729492</v>
      </c>
    </row>
    <row r="47" spans="1:6" ht="12.75">
      <c r="A47" t="s">
        <v>47</v>
      </c>
      <c r="B47">
        <v>60.408127903689035</v>
      </c>
      <c r="C47">
        <v>-244.80719279696194</v>
      </c>
      <c r="D47">
        <v>365.62344860434</v>
      </c>
      <c r="F47">
        <v>419.7918461511552</v>
      </c>
    </row>
    <row r="48" spans="1:6" ht="12.75">
      <c r="A48" t="s">
        <v>48</v>
      </c>
      <c r="B48">
        <v>-119.94959201436791</v>
      </c>
      <c r="C48">
        <v>-411.876240773432</v>
      </c>
      <c r="D48">
        <v>171.9770567446962</v>
      </c>
      <c r="F48">
        <v>39.007987001368576</v>
      </c>
    </row>
    <row r="49" spans="1:6" ht="12.75">
      <c r="A49" t="s">
        <v>49</v>
      </c>
      <c r="B49">
        <v>8.5453509597491</v>
      </c>
      <c r="C49">
        <v>-295.7326296144626</v>
      </c>
      <c r="D49">
        <v>312.8233315339608</v>
      </c>
      <c r="F49">
        <v>360.26492897041425</v>
      </c>
    </row>
    <row r="50" spans="1:6" ht="12.75">
      <c r="A50" t="s">
        <v>50</v>
      </c>
      <c r="B50">
        <v>-97.37291949293778</v>
      </c>
      <c r="C50">
        <v>-380.79563048489</v>
      </c>
      <c r="D50">
        <v>186.04979149901442</v>
      </c>
      <c r="F50">
        <v>5.017838419820936</v>
      </c>
    </row>
    <row r="51" spans="1:6" ht="12.75">
      <c r="A51" t="s">
        <v>51</v>
      </c>
      <c r="B51">
        <v>27.283650060112677</v>
      </c>
      <c r="C51">
        <v>-272.47531324662117</v>
      </c>
      <c r="D51">
        <v>327.0426133668465</v>
      </c>
      <c r="F51">
        <v>61.581822948585746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selection activeCell="A10" sqref="A10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0.26190891607323363</v>
      </c>
      <c r="C2">
        <v>14.548699737535419</v>
      </c>
      <c r="D2">
        <v>0.00045195473813020026</v>
      </c>
      <c r="E2">
        <v>2528.2389197154444</v>
      </c>
      <c r="F2">
        <v>140440.38461602412</v>
      </c>
      <c r="G2">
        <v>103657.79570833321</v>
      </c>
      <c r="H2">
        <v>338.8689590812935</v>
      </c>
      <c r="I2">
        <v>338.8689590812935</v>
      </c>
      <c r="J2">
        <f>(I2-4)/43</f>
        <v>7.787650211192872</v>
      </c>
      <c r="K2">
        <f>EXP(J2)</f>
        <v>2410.6464118217023</v>
      </c>
      <c r="L2">
        <f>K2*43</f>
        <v>103657.7957083332</v>
      </c>
      <c r="M2">
        <f>1-L2/$F$2</f>
        <v>0.26190891607323374</v>
      </c>
      <c r="O2" s="3">
        <f>I2-DON1!$H$2</f>
        <v>0</v>
      </c>
      <c r="P2">
        <f>EXP(-O2/2)</f>
        <v>1</v>
      </c>
      <c r="Q2" s="4">
        <f>P2/SUM(DON1!$P$2:$P$3)</f>
        <v>0.6138427433540588</v>
      </c>
    </row>
    <row r="3" spans="2:20" ht="12.75">
      <c r="B3" t="s">
        <v>2</v>
      </c>
      <c r="C3" t="s">
        <v>3</v>
      </c>
      <c r="I3">
        <v>339.7959472610745</v>
      </c>
      <c r="J3">
        <f>(I3-4)/43</f>
        <v>7.809208075838942</v>
      </c>
      <c r="K3">
        <f>EXP(J3)</f>
        <v>2463.1790117254327</v>
      </c>
      <c r="L3">
        <f>K3*43</f>
        <v>105916.69750419361</v>
      </c>
      <c r="M3">
        <f>1-L3/$F$2</f>
        <v>0.24582449846047627</v>
      </c>
      <c r="O3" s="18">
        <f>I3-DON1!$H$2</f>
        <v>0.9269881797810058</v>
      </c>
      <c r="P3" s="18">
        <f>EXP(-O3/2)</f>
        <v>0.6290817327838139</v>
      </c>
      <c r="Q3" s="19">
        <f>P3/SUM(DON1!$P$2:$P$3)</f>
        <v>0.38615725664594125</v>
      </c>
      <c r="R3" s="18"/>
      <c r="S3" s="18"/>
      <c r="T3" s="18"/>
    </row>
    <row r="4" spans="1:15" ht="12.75">
      <c r="A4" t="s">
        <v>0</v>
      </c>
      <c r="B4">
        <v>29.265619993448198</v>
      </c>
      <c r="C4">
        <v>53.12054787020834</v>
      </c>
      <c r="O4" s="3"/>
    </row>
    <row r="5" spans="1:15" ht="12.75">
      <c r="A5" t="s">
        <v>1</v>
      </c>
      <c r="B5">
        <v>0.0004519547381303113</v>
      </c>
      <c r="O5" s="3"/>
    </row>
    <row r="6" ht="12.75">
      <c r="O6" s="3"/>
    </row>
    <row r="7" ht="12.75">
      <c r="O7" s="3"/>
    </row>
    <row r="8" spans="2: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</row>
    <row r="9" spans="1:6" ht="12.75">
      <c r="A9" t="s">
        <v>10</v>
      </c>
      <c r="B9">
        <v>-25.317412489507138</v>
      </c>
      <c r="C9">
        <v>-126.4410037343096</v>
      </c>
      <c r="D9">
        <v>75.80617875529533</v>
      </c>
      <c r="E9">
        <v>42.38035798881279</v>
      </c>
      <c r="F9">
        <v>17.062945499305652</v>
      </c>
    </row>
    <row r="10" spans="1:6" ht="12.75">
      <c r="A10" t="s">
        <v>11</v>
      </c>
      <c r="B10">
        <v>-3.344126794822216</v>
      </c>
      <c r="C10">
        <v>-104.91643431152184</v>
      </c>
      <c r="D10">
        <v>98.22818072187741</v>
      </c>
      <c r="E10">
        <v>57.32162762026783</v>
      </c>
      <c r="F10">
        <v>53.97750082544562</v>
      </c>
    </row>
    <row r="11" spans="1:6" ht="12.75">
      <c r="A11" t="s">
        <v>12</v>
      </c>
      <c r="B11">
        <v>19.04181930805558</v>
      </c>
      <c r="C11">
        <v>-81.84112963718225</v>
      </c>
      <c r="D11">
        <v>119.92476825329341</v>
      </c>
      <c r="E11">
        <v>72.45809893707917</v>
      </c>
      <c r="F11">
        <v>91.49991824513475</v>
      </c>
    </row>
    <row r="12" spans="1:6" ht="12.75">
      <c r="A12" t="s">
        <v>13</v>
      </c>
      <c r="B12">
        <v>6.072835223292266</v>
      </c>
      <c r="C12">
        <v>-95.38161721665793</v>
      </c>
      <c r="D12">
        <v>107.52728766324248</v>
      </c>
      <c r="E12">
        <v>62.61548562088267</v>
      </c>
      <c r="F12">
        <v>68.68832084417494</v>
      </c>
    </row>
    <row r="13" spans="1:6" ht="12.75">
      <c r="A13" t="s">
        <v>14</v>
      </c>
      <c r="B13">
        <v>-0.8386590069565862</v>
      </c>
      <c r="C13">
        <v>-101.77695787714691</v>
      </c>
      <c r="D13">
        <v>100.09963986323373</v>
      </c>
      <c r="E13">
        <v>31.296297072494216</v>
      </c>
      <c r="F13">
        <v>30.45763806553763</v>
      </c>
    </row>
    <row r="14" spans="1:6" ht="12.75">
      <c r="A14" t="s">
        <v>15</v>
      </c>
      <c r="B14">
        <v>-171.90526376133113</v>
      </c>
      <c r="C14">
        <v>-257.06380541589476</v>
      </c>
      <c r="D14">
        <v>-86.74672210676749</v>
      </c>
      <c r="E14">
        <v>67.21867498965214</v>
      </c>
      <c r="F14">
        <v>-104.68658877167897</v>
      </c>
    </row>
    <row r="15" spans="1:6" ht="12.75">
      <c r="A15" t="s">
        <v>16</v>
      </c>
      <c r="B15">
        <v>29.505023606367047</v>
      </c>
      <c r="C15">
        <v>-71.34593272710731</v>
      </c>
      <c r="D15">
        <v>130.3559799398414</v>
      </c>
      <c r="E15">
        <v>38.05841122818036</v>
      </c>
      <c r="F15">
        <v>67.56343483454741</v>
      </c>
    </row>
    <row r="16" spans="1:6" ht="12.75">
      <c r="A16" t="s">
        <v>17</v>
      </c>
      <c r="B16">
        <v>2.1369971495687707</v>
      </c>
      <c r="C16">
        <v>-99.01660203301728</v>
      </c>
      <c r="D16">
        <v>103.29059633215482</v>
      </c>
      <c r="E16">
        <v>35.16784594142748</v>
      </c>
      <c r="F16">
        <v>37.30484309099625</v>
      </c>
    </row>
    <row r="17" spans="1:6" ht="12.75">
      <c r="A17" t="s">
        <v>18</v>
      </c>
      <c r="B17">
        <v>8.300094101102903</v>
      </c>
      <c r="C17">
        <v>-92.55177494836983</v>
      </c>
      <c r="D17">
        <v>109.15196315057563</v>
      </c>
      <c r="E17">
        <v>30.469835963879238</v>
      </c>
      <c r="F17">
        <v>38.76993006498214</v>
      </c>
    </row>
    <row r="18" spans="1:6" ht="12.75">
      <c r="A18" t="s">
        <v>19</v>
      </c>
      <c r="B18">
        <v>6.925080890680945</v>
      </c>
      <c r="C18">
        <v>-94.15185868523737</v>
      </c>
      <c r="D18">
        <v>108.00202046659926</v>
      </c>
      <c r="E18">
        <v>34.11574690266302</v>
      </c>
      <c r="F18">
        <v>41.040827793343965</v>
      </c>
    </row>
    <row r="19" spans="1:6" ht="12.75">
      <c r="A19" t="s">
        <v>20</v>
      </c>
      <c r="B19">
        <v>-37.577733885202136</v>
      </c>
      <c r="C19">
        <v>-138.3980061844565</v>
      </c>
      <c r="D19">
        <v>63.242538414052234</v>
      </c>
      <c r="E19">
        <v>45.78336428165095</v>
      </c>
      <c r="F19">
        <v>8.205630396448814</v>
      </c>
    </row>
    <row r="20" spans="1:6" ht="12.75">
      <c r="A20" t="s">
        <v>21</v>
      </c>
      <c r="B20">
        <v>-37.75304678976861</v>
      </c>
      <c r="C20">
        <v>-138.56664075371276</v>
      </c>
      <c r="D20">
        <v>63.06054717417553</v>
      </c>
      <c r="E20">
        <v>45.78336428165095</v>
      </c>
      <c r="F20">
        <v>8.030317491882338</v>
      </c>
    </row>
    <row r="21" spans="1:6" ht="12.75">
      <c r="A21" t="s">
        <v>22</v>
      </c>
      <c r="B21">
        <v>-47.48556904011404</v>
      </c>
      <c r="C21">
        <v>-147.47470830577063</v>
      </c>
      <c r="D21">
        <v>52.50357022554255</v>
      </c>
      <c r="E21">
        <v>71.22250446095579</v>
      </c>
      <c r="F21">
        <v>23.736935420841753</v>
      </c>
    </row>
    <row r="22" spans="1:6" ht="12.75">
      <c r="A22" t="s">
        <v>23</v>
      </c>
      <c r="B22">
        <v>-12.682207172730529</v>
      </c>
      <c r="C22">
        <v>-113.5110134022533</v>
      </c>
      <c r="D22">
        <v>88.14659905679224</v>
      </c>
      <c r="E22">
        <v>75.09141942408964</v>
      </c>
      <c r="F22">
        <v>62.40921225135911</v>
      </c>
    </row>
    <row r="23" spans="1:6" ht="12.75">
      <c r="A23" t="s">
        <v>24</v>
      </c>
      <c r="B23">
        <v>3.8459573005468677</v>
      </c>
      <c r="C23">
        <v>-96.54742036204595</v>
      </c>
      <c r="D23">
        <v>104.2393349631397</v>
      </c>
      <c r="E23">
        <v>23.87307256115608</v>
      </c>
      <c r="F23">
        <v>27.719029861702946</v>
      </c>
    </row>
    <row r="24" spans="1:6" ht="12.75">
      <c r="A24" t="s">
        <v>25</v>
      </c>
      <c r="B24">
        <v>5.495959069862625</v>
      </c>
      <c r="C24">
        <v>-95.3374623407816</v>
      </c>
      <c r="D24">
        <v>106.32938048050684</v>
      </c>
      <c r="E24">
        <v>29.884523564010276</v>
      </c>
      <c r="F24">
        <v>35.3804826338729</v>
      </c>
    </row>
    <row r="25" spans="1:6" ht="12.75">
      <c r="A25" t="s">
        <v>26</v>
      </c>
      <c r="B25">
        <v>-1.7672676954802142</v>
      </c>
      <c r="C25">
        <v>-103.14879305714649</v>
      </c>
      <c r="D25">
        <v>99.61425766618606</v>
      </c>
      <c r="E25">
        <v>40.45116831884468</v>
      </c>
      <c r="F25">
        <v>38.683900623364465</v>
      </c>
    </row>
    <row r="26" spans="1:6" ht="12.75">
      <c r="A26" t="s">
        <v>27</v>
      </c>
      <c r="B26">
        <v>-1.1656935261294379</v>
      </c>
      <c r="C26">
        <v>-101.94903858711919</v>
      </c>
      <c r="D26">
        <v>99.6176515348603</v>
      </c>
      <c r="E26">
        <v>28.92168466622583</v>
      </c>
      <c r="F26">
        <v>27.75599114009639</v>
      </c>
    </row>
    <row r="27" spans="1:6" ht="12.75">
      <c r="A27" t="s">
        <v>28</v>
      </c>
      <c r="B27">
        <v>-103.02834549936067</v>
      </c>
      <c r="C27">
        <v>-186.7554843770762</v>
      </c>
      <c r="D27">
        <v>-19.301206621645164</v>
      </c>
      <c r="E27">
        <v>141.07866141671684</v>
      </c>
      <c r="F27">
        <v>38.05031591735617</v>
      </c>
    </row>
    <row r="28" spans="1:6" ht="12.75">
      <c r="A28" t="s">
        <v>29</v>
      </c>
      <c r="B28">
        <v>-7.026223755822606</v>
      </c>
      <c r="C28">
        <v>-107.44870869027397</v>
      </c>
      <c r="D28">
        <v>93.39626117862878</v>
      </c>
      <c r="E28">
        <v>24.439069651829367</v>
      </c>
      <c r="F28">
        <v>17.41284589600676</v>
      </c>
    </row>
    <row r="29" spans="1:6" ht="12.75">
      <c r="A29" t="s">
        <v>30</v>
      </c>
      <c r="B29">
        <v>11.61068605227026</v>
      </c>
      <c r="C29">
        <v>-88.97569105801242</v>
      </c>
      <c r="D29">
        <v>112.19706316255295</v>
      </c>
      <c r="E29">
        <v>27.104582320832634</v>
      </c>
      <c r="F29">
        <v>38.715268373102894</v>
      </c>
    </row>
    <row r="30" spans="1:6" ht="12.75">
      <c r="A30" t="s">
        <v>31</v>
      </c>
      <c r="B30">
        <v>24.769849661422803</v>
      </c>
      <c r="C30">
        <v>-76.38127745684653</v>
      </c>
      <c r="D30">
        <v>125.92097677969215</v>
      </c>
      <c r="E30">
        <v>42.84655931530842</v>
      </c>
      <c r="F30">
        <v>67.61640897673122</v>
      </c>
    </row>
    <row r="31" spans="1:6" ht="12.75">
      <c r="A31" t="s">
        <v>32</v>
      </c>
      <c r="B31">
        <v>-6.1210206959350515</v>
      </c>
      <c r="C31">
        <v>-107.60646341561963</v>
      </c>
      <c r="D31">
        <v>95.36442202374954</v>
      </c>
      <c r="E31">
        <v>44.536356213730116</v>
      </c>
      <c r="F31">
        <v>38.415335517795064</v>
      </c>
    </row>
    <row r="32" spans="1:6" ht="12.75">
      <c r="A32" t="s">
        <v>33</v>
      </c>
      <c r="B32">
        <v>-5.88220635360878</v>
      </c>
      <c r="C32">
        <v>-104.26863790755574</v>
      </c>
      <c r="D32">
        <v>92.50422520033818</v>
      </c>
      <c r="E32">
        <v>100.16298341627677</v>
      </c>
      <c r="F32">
        <v>94.280777062668</v>
      </c>
    </row>
    <row r="33" spans="1:6" ht="12.75">
      <c r="A33" t="s">
        <v>34</v>
      </c>
      <c r="B33">
        <v>-17.990395391803848</v>
      </c>
      <c r="C33">
        <v>-119.20222201871898</v>
      </c>
      <c r="D33">
        <v>83.2214312351113</v>
      </c>
      <c r="E33">
        <v>40.21733601509703</v>
      </c>
      <c r="F33">
        <v>22.226940623293185</v>
      </c>
    </row>
    <row r="34" spans="1:6" ht="12.75">
      <c r="A34" t="s">
        <v>35</v>
      </c>
      <c r="B34">
        <v>3.9989245506374367</v>
      </c>
      <c r="C34">
        <v>-96.942941452125</v>
      </c>
      <c r="D34">
        <v>104.94079055339988</v>
      </c>
      <c r="E34">
        <v>31.48008516605307</v>
      </c>
      <c r="F34">
        <v>35.479009716690506</v>
      </c>
    </row>
    <row r="35" spans="1:6" ht="12.75">
      <c r="A35" t="s">
        <v>36</v>
      </c>
      <c r="B35">
        <v>-1.1938790016413776</v>
      </c>
      <c r="C35">
        <v>-102.77146183634001</v>
      </c>
      <c r="D35">
        <v>100.38370383305725</v>
      </c>
      <c r="E35">
        <v>48.638810824411685</v>
      </c>
      <c r="F35">
        <v>47.44493182277031</v>
      </c>
    </row>
    <row r="36" spans="1:6" ht="12.75">
      <c r="A36" t="s">
        <v>37</v>
      </c>
      <c r="B36">
        <v>3.885337976926337</v>
      </c>
      <c r="C36">
        <v>-97.5563987545358</v>
      </c>
      <c r="D36">
        <v>105.32707470838848</v>
      </c>
      <c r="E36">
        <v>63.44545860389687</v>
      </c>
      <c r="F36">
        <v>67.3307965808232</v>
      </c>
    </row>
    <row r="37" spans="1:6" ht="12.75">
      <c r="A37" t="s">
        <v>38</v>
      </c>
      <c r="B37">
        <v>13.651240165233403</v>
      </c>
      <c r="C37">
        <v>-86.44508613153663</v>
      </c>
      <c r="D37">
        <v>113.74756646200343</v>
      </c>
      <c r="E37">
        <v>21.45748828689687</v>
      </c>
      <c r="F37">
        <v>35.10872845213027</v>
      </c>
    </row>
    <row r="38" spans="1:6" ht="12.75">
      <c r="A38" t="s">
        <v>39</v>
      </c>
      <c r="B38">
        <v>112.88615277444433</v>
      </c>
      <c r="C38">
        <v>20.172275477764387</v>
      </c>
      <c r="D38">
        <v>205.60003007112425</v>
      </c>
      <c r="E38">
        <v>91.57293863579986</v>
      </c>
      <c r="F38">
        <v>204.45909141024418</v>
      </c>
    </row>
    <row r="39" spans="1:6" ht="12.75">
      <c r="A39" t="s">
        <v>40</v>
      </c>
      <c r="B39">
        <v>-38.991866748162025</v>
      </c>
      <c r="C39">
        <v>-134.66773547251046</v>
      </c>
      <c r="D39">
        <v>56.684001976186394</v>
      </c>
      <c r="E39">
        <v>112.38752554374003</v>
      </c>
      <c r="F39">
        <v>73.395658795578</v>
      </c>
    </row>
    <row r="40" spans="1:6" ht="12.75">
      <c r="A40" t="s">
        <v>34</v>
      </c>
      <c r="B40">
        <v>-24.466221625597452</v>
      </c>
      <c r="C40">
        <v>-125.53946137953565</v>
      </c>
      <c r="D40">
        <v>76.60701812834074</v>
      </c>
      <c r="E40">
        <v>40.21733601509703</v>
      </c>
      <c r="F40">
        <v>15.75111438949958</v>
      </c>
    </row>
    <row r="41" spans="1:6" ht="12.75">
      <c r="A41" t="s">
        <v>41</v>
      </c>
      <c r="B41">
        <v>-52.54875809190273</v>
      </c>
      <c r="C41">
        <v>-152.43319385794354</v>
      </c>
      <c r="D41">
        <v>47.3356776741381</v>
      </c>
      <c r="E41">
        <v>68.01294391627432</v>
      </c>
      <c r="F41">
        <v>15.4641858243716</v>
      </c>
    </row>
    <row r="42" spans="1:6" ht="12.75">
      <c r="A42" t="s">
        <v>42</v>
      </c>
      <c r="B42">
        <v>5.27186632493315</v>
      </c>
      <c r="C42">
        <v>-96.29832499326514</v>
      </c>
      <c r="D42">
        <v>106.84205764313145</v>
      </c>
      <c r="E42">
        <v>56.78372552478825</v>
      </c>
      <c r="F42">
        <v>62.0555918497214</v>
      </c>
    </row>
    <row r="43" spans="1:6" ht="12.75">
      <c r="A43" t="s">
        <v>43</v>
      </c>
      <c r="B43">
        <v>8.366245426362106</v>
      </c>
      <c r="C43">
        <v>-93.15845622627512</v>
      </c>
      <c r="D43">
        <v>109.89094707899935</v>
      </c>
      <c r="E43">
        <v>47.32917432970488</v>
      </c>
      <c r="F43">
        <v>55.69541975606698</v>
      </c>
    </row>
    <row r="44" spans="1:6" ht="12.75">
      <c r="A44" t="s">
        <v>44</v>
      </c>
      <c r="B44">
        <v>150.7872566223768</v>
      </c>
      <c r="C44">
        <v>71.62129394444204</v>
      </c>
      <c r="D44">
        <v>229.95321930031153</v>
      </c>
      <c r="E44">
        <v>130.73560599863237</v>
      </c>
      <c r="F44">
        <v>281.52286262100915</v>
      </c>
    </row>
    <row r="45" spans="1:6" ht="12.75">
      <c r="A45" t="s">
        <v>45</v>
      </c>
      <c r="B45">
        <v>-3.140168069024643</v>
      </c>
      <c r="C45">
        <v>-103.86573427617476</v>
      </c>
      <c r="D45">
        <v>97.58539813812548</v>
      </c>
      <c r="E45">
        <v>28.154047453797684</v>
      </c>
      <c r="F45">
        <v>25.01387938477304</v>
      </c>
    </row>
    <row r="46" spans="1:6" ht="12.75">
      <c r="A46" t="s">
        <v>46</v>
      </c>
      <c r="B46">
        <v>87.72417412368564</v>
      </c>
      <c r="C46">
        <v>-9.690570869393582</v>
      </c>
      <c r="D46">
        <v>185.13891911676487</v>
      </c>
      <c r="E46">
        <v>66.05419597011284</v>
      </c>
      <c r="F46">
        <v>153.7783700937985</v>
      </c>
    </row>
    <row r="47" spans="1:6" ht="12.75">
      <c r="A47" t="s">
        <v>47</v>
      </c>
      <c r="B47">
        <v>-6.912990221092812</v>
      </c>
      <c r="C47">
        <v>-106.29774340664093</v>
      </c>
      <c r="D47">
        <v>92.47176296445531</v>
      </c>
      <c r="E47">
        <v>92.15503181746955</v>
      </c>
      <c r="F47">
        <v>85.24204159637674</v>
      </c>
    </row>
    <row r="48" spans="1:6" ht="12.75">
      <c r="A48" t="s">
        <v>48</v>
      </c>
      <c r="B48">
        <v>34.221773297352016</v>
      </c>
      <c r="C48">
        <v>-62.65669798420838</v>
      </c>
      <c r="D48">
        <v>131.1002445789124</v>
      </c>
      <c r="E48">
        <v>-0.4121242218070975</v>
      </c>
      <c r="F48">
        <v>33.80964907554492</v>
      </c>
    </row>
    <row r="49" spans="1:6" ht="12.75">
      <c r="A49" t="s">
        <v>49</v>
      </c>
      <c r="B49">
        <v>72.36978914994943</v>
      </c>
      <c r="C49">
        <v>-26.425079448164738</v>
      </c>
      <c r="D49">
        <v>171.16465774806358</v>
      </c>
      <c r="E49">
        <v>63.02461898839108</v>
      </c>
      <c r="F49">
        <v>135.3944081383405</v>
      </c>
    </row>
    <row r="50" spans="1:6" ht="12.75">
      <c r="A50" t="s">
        <v>50</v>
      </c>
      <c r="B50">
        <v>-9.127362767213125</v>
      </c>
      <c r="C50">
        <v>-109.90076308516878</v>
      </c>
      <c r="D50">
        <v>91.64603755074252</v>
      </c>
      <c r="E50">
        <v>29.385837399321918</v>
      </c>
      <c r="F50">
        <v>20.258474632108793</v>
      </c>
    </row>
    <row r="51" spans="1:6" ht="12.75">
      <c r="A51" t="s">
        <v>51</v>
      </c>
      <c r="B51">
        <v>5.399355608135771</v>
      </c>
      <c r="C51">
        <v>-95.71092434110435</v>
      </c>
      <c r="D51">
        <v>106.50963555737587</v>
      </c>
      <c r="E51">
        <v>34.56643745056212</v>
      </c>
      <c r="F51">
        <v>39.96579305869789</v>
      </c>
    </row>
    <row r="53" ht="12.75">
      <c r="A53" s="18" t="s">
        <v>161</v>
      </c>
    </row>
    <row r="55" spans="2:5" ht="12.75">
      <c r="B55">
        <v>0.245824498460477</v>
      </c>
      <c r="C55">
        <v>13.3640040233412</v>
      </c>
      <c r="D55">
        <v>0.000722499985486</v>
      </c>
      <c r="E55">
        <v>2583.33408546813</v>
      </c>
    </row>
    <row r="57" spans="2:3" ht="12.75">
      <c r="B57" t="s">
        <v>138</v>
      </c>
      <c r="C57" t="s">
        <v>3</v>
      </c>
    </row>
    <row r="58" spans="2:3" ht="12.75">
      <c r="B58">
        <v>28.4846240948086</v>
      </c>
      <c r="C58">
        <v>52.5253499074687</v>
      </c>
    </row>
    <row r="59" ht="12.75">
      <c r="B59">
        <v>0.000722499985486</v>
      </c>
    </row>
    <row r="60" spans="2:7" ht="12.75">
      <c r="B60" t="s">
        <v>52</v>
      </c>
      <c r="C60" t="s">
        <v>53</v>
      </c>
      <c r="D60" t="s">
        <v>53</v>
      </c>
      <c r="E60" t="s">
        <v>54</v>
      </c>
      <c r="F60" t="s">
        <v>55</v>
      </c>
      <c r="G60" t="s">
        <v>56</v>
      </c>
    </row>
    <row r="61" spans="1:5" ht="12.75">
      <c r="A61" t="s">
        <v>10</v>
      </c>
      <c r="B61">
        <v>-14.7686098495255</v>
      </c>
      <c r="C61">
        <v>-116.683027117792</v>
      </c>
      <c r="D61">
        <v>87.1458074187408</v>
      </c>
      <c r="E61">
        <v>31.8315553488312</v>
      </c>
    </row>
    <row r="62" spans="1:5" ht="12.75">
      <c r="A62" t="s">
        <v>11</v>
      </c>
      <c r="B62">
        <v>-12.9491053318765</v>
      </c>
      <c r="C62">
        <v>-115.274187545328</v>
      </c>
      <c r="D62">
        <v>89.3759768815753</v>
      </c>
      <c r="E62">
        <v>66.9266061573221</v>
      </c>
    </row>
    <row r="63" spans="1:5" ht="12.75">
      <c r="A63" t="s">
        <v>12</v>
      </c>
      <c r="B63">
        <v>2.60767906334187</v>
      </c>
      <c r="C63">
        <v>-98.1098711758091</v>
      </c>
      <c r="D63">
        <v>103.325229302492</v>
      </c>
      <c r="E63">
        <v>88.8922391817928</v>
      </c>
    </row>
    <row r="64" spans="1:5" ht="12.75">
      <c r="A64" t="s">
        <v>13</v>
      </c>
      <c r="B64">
        <v>-3.75290853790213</v>
      </c>
      <c r="C64">
        <v>-105.872447178142</v>
      </c>
      <c r="D64">
        <v>98.3666301023378</v>
      </c>
      <c r="E64">
        <v>72.441229382077</v>
      </c>
    </row>
    <row r="65" spans="1:5" ht="12.75">
      <c r="A65" t="s">
        <v>14</v>
      </c>
      <c r="B65">
        <v>-10.4172157409134</v>
      </c>
      <c r="C65">
        <v>-112.846258094921</v>
      </c>
      <c r="D65">
        <v>92.0118266130948</v>
      </c>
      <c r="E65">
        <v>40.874853806451</v>
      </c>
    </row>
    <row r="66" spans="1:5" ht="12.75">
      <c r="A66" t="s">
        <v>15</v>
      </c>
      <c r="B66">
        <v>-155.355880573129</v>
      </c>
      <c r="C66">
        <v>-245.277573545752</v>
      </c>
      <c r="D66">
        <v>-65.4341876005073</v>
      </c>
      <c r="E66">
        <v>50.669291801451</v>
      </c>
    </row>
    <row r="67" spans="1:5" ht="12.75">
      <c r="A67" t="s">
        <v>16</v>
      </c>
      <c r="B67">
        <v>-1.5092029020776</v>
      </c>
      <c r="C67">
        <v>-103.818054649504</v>
      </c>
      <c r="D67">
        <v>100.799648845349</v>
      </c>
      <c r="E67">
        <v>69.072637736625</v>
      </c>
    </row>
    <row r="68" spans="1:5" ht="12.75">
      <c r="A68" t="s">
        <v>17</v>
      </c>
      <c r="B68">
        <v>9.03785360138939</v>
      </c>
      <c r="C68">
        <v>-92.6939244326803</v>
      </c>
      <c r="D68">
        <v>110.769631635459</v>
      </c>
      <c r="E68">
        <v>28.2669894896068</v>
      </c>
    </row>
    <row r="69" spans="1:5" ht="12.75">
      <c r="A69" t="s">
        <v>18</v>
      </c>
      <c r="B69">
        <v>18.5498468821587</v>
      </c>
      <c r="C69">
        <v>-82.3362381919573</v>
      </c>
      <c r="D69">
        <v>119.435931956274</v>
      </c>
      <c r="E69">
        <v>20.2200831828234</v>
      </c>
    </row>
    <row r="70" spans="1:5" ht="12.75">
      <c r="A70" t="s">
        <v>19</v>
      </c>
      <c r="B70">
        <v>-10.8008911358493</v>
      </c>
      <c r="C70">
        <v>-113.446924002468</v>
      </c>
      <c r="D70">
        <v>91.8451417307694</v>
      </c>
      <c r="E70">
        <v>51.8417189291933</v>
      </c>
    </row>
    <row r="71" spans="1:5" ht="12.75">
      <c r="A71" t="s">
        <v>20</v>
      </c>
      <c r="B71">
        <v>-14.684316602781</v>
      </c>
      <c r="C71">
        <v>-115.89482547657</v>
      </c>
      <c r="D71">
        <v>86.5261922710086</v>
      </c>
      <c r="E71">
        <v>22.8899469992298</v>
      </c>
    </row>
    <row r="72" spans="1:5" ht="12.75">
      <c r="A72" t="s">
        <v>21</v>
      </c>
      <c r="B72">
        <v>-14.8596295073474</v>
      </c>
      <c r="C72">
        <v>-116.067529359227</v>
      </c>
      <c r="D72">
        <v>86.3482703445326</v>
      </c>
      <c r="E72">
        <v>22.8899469992298</v>
      </c>
    </row>
    <row r="73" spans="1:5" ht="12.75">
      <c r="A73" t="s">
        <v>22</v>
      </c>
      <c r="B73">
        <v>-6.37842132627724</v>
      </c>
      <c r="C73">
        <v>-108.265746682787</v>
      </c>
      <c r="D73">
        <v>95.5089040302327</v>
      </c>
      <c r="E73">
        <v>30.1153567471189</v>
      </c>
    </row>
    <row r="74" spans="1:5" ht="12.75">
      <c r="A74" t="s">
        <v>23</v>
      </c>
      <c r="B74">
        <v>33.934569852101</v>
      </c>
      <c r="C74">
        <v>-67.2754184580184</v>
      </c>
      <c r="D74">
        <v>135.14455816222</v>
      </c>
      <c r="E74">
        <v>28.474642399258</v>
      </c>
    </row>
    <row r="75" spans="1:5" ht="12.75">
      <c r="A75" t="s">
        <v>24</v>
      </c>
      <c r="B75">
        <v>-0.101890414579209</v>
      </c>
      <c r="C75">
        <v>-101.840415172974</v>
      </c>
      <c r="D75">
        <v>101.636634343815</v>
      </c>
      <c r="E75">
        <v>27.8209202762821</v>
      </c>
    </row>
    <row r="76" spans="1:5" ht="12.75">
      <c r="A76" t="s">
        <v>25</v>
      </c>
      <c r="B76">
        <v>-7.4618041588066</v>
      </c>
      <c r="C76">
        <v>-109.983836738221</v>
      </c>
      <c r="D76">
        <v>95.0602284206086</v>
      </c>
      <c r="E76">
        <v>42.8422867926795</v>
      </c>
    </row>
    <row r="77" spans="1:5" ht="12.75">
      <c r="A77" t="s">
        <v>26</v>
      </c>
      <c r="B77">
        <v>2.96533347055566</v>
      </c>
      <c r="C77">
        <v>-99.2822004068393</v>
      </c>
      <c r="D77">
        <v>105.21286734795</v>
      </c>
      <c r="E77">
        <v>35.7185671528088</v>
      </c>
    </row>
    <row r="78" spans="1:5" ht="12.75">
      <c r="A78" t="s">
        <v>27</v>
      </c>
      <c r="B78">
        <v>-1.92070239596255</v>
      </c>
      <c r="C78">
        <v>-103.79546929383</v>
      </c>
      <c r="D78">
        <v>99.954064501905</v>
      </c>
      <c r="E78">
        <v>29.6766935360589</v>
      </c>
    </row>
    <row r="79" spans="1:5" ht="12.75">
      <c r="A79" t="s">
        <v>28</v>
      </c>
      <c r="B79">
        <v>-7.21259423090016</v>
      </c>
      <c r="C79">
        <v>-109.802247864425</v>
      </c>
      <c r="D79">
        <v>95.3770594026254</v>
      </c>
      <c r="E79">
        <v>45.2629101482563</v>
      </c>
    </row>
    <row r="80" spans="1:5" ht="12.75">
      <c r="A80" t="s">
        <v>29</v>
      </c>
      <c r="B80">
        <v>-29.8494000174642</v>
      </c>
      <c r="C80">
        <v>-132.062298780083</v>
      </c>
      <c r="D80">
        <v>72.3634987451554</v>
      </c>
      <c r="E80">
        <v>47.2622459134709</v>
      </c>
    </row>
    <row r="81" spans="1:5" ht="12.75">
      <c r="A81" t="s">
        <v>30</v>
      </c>
      <c r="B81">
        <v>-6.57869001541679</v>
      </c>
      <c r="C81">
        <v>-109.173415721915</v>
      </c>
      <c r="D81">
        <v>96.0160356910818</v>
      </c>
      <c r="E81">
        <v>45.2939583885196</v>
      </c>
    </row>
    <row r="82" spans="1:5" ht="12.75">
      <c r="A82" t="s">
        <v>31</v>
      </c>
      <c r="B82">
        <v>-12.7153461258487</v>
      </c>
      <c r="C82">
        <v>-114.193064338774</v>
      </c>
      <c r="D82">
        <v>88.7623720870766</v>
      </c>
      <c r="E82">
        <v>80.33175510258</v>
      </c>
    </row>
    <row r="83" spans="1:5" ht="12.75">
      <c r="A83" t="s">
        <v>32</v>
      </c>
      <c r="B83">
        <v>0.680911517796652</v>
      </c>
      <c r="C83">
        <v>-101.67087019118</v>
      </c>
      <c r="D83">
        <v>103.032693226774</v>
      </c>
      <c r="E83">
        <v>37.7344239999984</v>
      </c>
    </row>
    <row r="84" spans="1:5" ht="12.75">
      <c r="A84" t="s">
        <v>33</v>
      </c>
      <c r="B84">
        <v>7.0375127697236</v>
      </c>
      <c r="C84">
        <v>-93.8380672268703</v>
      </c>
      <c r="D84">
        <v>107.913092766317</v>
      </c>
      <c r="E84">
        <v>87.2432642929443</v>
      </c>
    </row>
    <row r="85" spans="1:5" ht="12.75">
      <c r="A85" t="s">
        <v>34</v>
      </c>
      <c r="B85">
        <v>-45.8319293417975</v>
      </c>
      <c r="C85">
        <v>-147.138626770438</v>
      </c>
      <c r="D85">
        <v>55.4747680868434</v>
      </c>
      <c r="E85">
        <v>68.0588699650907</v>
      </c>
    </row>
    <row r="86" spans="1:5" ht="12.75">
      <c r="A86" t="s">
        <v>35</v>
      </c>
      <c r="B86">
        <v>4.68828253228359</v>
      </c>
      <c r="C86">
        <v>-97.2550658986031</v>
      </c>
      <c r="D86">
        <v>106.63163096317</v>
      </c>
      <c r="E86">
        <v>30.7907271844069</v>
      </c>
    </row>
    <row r="87" spans="1:5" ht="12.75">
      <c r="A87" t="s">
        <v>36</v>
      </c>
      <c r="B87">
        <v>-13.0062647390789</v>
      </c>
      <c r="C87">
        <v>-115.542683178103</v>
      </c>
      <c r="D87">
        <v>89.5301536999459</v>
      </c>
      <c r="E87">
        <v>60.4511965618492</v>
      </c>
    </row>
    <row r="88" spans="1:5" ht="12.75">
      <c r="A88" t="s">
        <v>37</v>
      </c>
      <c r="B88">
        <v>33.4492028358886</v>
      </c>
      <c r="C88">
        <v>-68.1406414171923</v>
      </c>
      <c r="D88">
        <v>135.039047088969</v>
      </c>
      <c r="E88">
        <v>33.8815937449345</v>
      </c>
    </row>
    <row r="89" spans="1:5" ht="12.75">
      <c r="A89" t="s">
        <v>38</v>
      </c>
      <c r="B89">
        <v>15.4224471248435</v>
      </c>
      <c r="C89">
        <v>-85.4626880573063</v>
      </c>
      <c r="D89">
        <v>116.307582306993</v>
      </c>
      <c r="E89">
        <v>19.6862813272867</v>
      </c>
    </row>
    <row r="90" spans="1:5" ht="12.75">
      <c r="A90" t="s">
        <v>39</v>
      </c>
      <c r="B90">
        <v>145.448931981351</v>
      </c>
      <c r="C90">
        <v>53.9066761558239</v>
      </c>
      <c r="D90">
        <v>236.991187806878</v>
      </c>
      <c r="E90">
        <v>59.0101594288929</v>
      </c>
    </row>
    <row r="91" spans="1:5" ht="12.75">
      <c r="A91" t="s">
        <v>40</v>
      </c>
      <c r="B91">
        <v>-91.4061096751933</v>
      </c>
      <c r="C91">
        <v>-167.458756849892</v>
      </c>
      <c r="D91">
        <v>-15.3534625004943</v>
      </c>
      <c r="E91">
        <v>164.801768470771</v>
      </c>
    </row>
    <row r="92" spans="1:5" ht="12.75">
      <c r="A92" t="s">
        <v>34</v>
      </c>
      <c r="B92">
        <v>-52.3077555755911</v>
      </c>
      <c r="C92">
        <v>-153.294118140919</v>
      </c>
      <c r="D92">
        <v>48.678606989737</v>
      </c>
      <c r="E92">
        <v>68.0588699650907</v>
      </c>
    </row>
    <row r="93" spans="1:5" ht="12.75">
      <c r="A93" t="s">
        <v>41</v>
      </c>
      <c r="B93">
        <v>-59.6506103752442</v>
      </c>
      <c r="C93">
        <v>-159.811560173568</v>
      </c>
      <c r="D93">
        <v>40.5103394230802</v>
      </c>
      <c r="E93">
        <v>75.1147961996158</v>
      </c>
    </row>
    <row r="94" spans="1:5" ht="12.75">
      <c r="A94" t="s">
        <v>42</v>
      </c>
      <c r="B94">
        <v>28.3525966978612</v>
      </c>
      <c r="C94">
        <v>-73.3846659198962</v>
      </c>
      <c r="D94">
        <v>130.089859315618</v>
      </c>
      <c r="E94">
        <v>33.7029951518601</v>
      </c>
    </row>
    <row r="95" spans="1:5" ht="12.75">
      <c r="A95" t="s">
        <v>43</v>
      </c>
      <c r="B95">
        <v>-16.9212749104341</v>
      </c>
      <c r="C95">
        <v>-118.894277978848</v>
      </c>
      <c r="D95">
        <v>85.0517281579804</v>
      </c>
      <c r="E95">
        <v>72.6166946665011</v>
      </c>
    </row>
    <row r="96" spans="1:5" ht="12.75">
      <c r="A96" t="s">
        <v>44</v>
      </c>
      <c r="B96">
        <v>168.13982848874</v>
      </c>
      <c r="C96">
        <v>87.368649756358</v>
      </c>
      <c r="D96">
        <v>248.911007221123</v>
      </c>
      <c r="E96">
        <v>113.383034132268</v>
      </c>
    </row>
    <row r="97" spans="1:5" ht="12.75">
      <c r="A97" t="s">
        <v>45</v>
      </c>
      <c r="B97">
        <v>-10.7556752451654</v>
      </c>
      <c r="C97">
        <v>-112.9525856188</v>
      </c>
      <c r="D97">
        <v>91.4412351284692</v>
      </c>
      <c r="E97">
        <v>35.7695546299385</v>
      </c>
    </row>
    <row r="98" spans="1:5" ht="12.75">
      <c r="A98" t="s">
        <v>46</v>
      </c>
      <c r="B98">
        <v>59.0692858256047</v>
      </c>
      <c r="C98">
        <v>-39.1529929242538</v>
      </c>
      <c r="D98">
        <v>157.291564575463</v>
      </c>
      <c r="E98">
        <v>94.7090842681937</v>
      </c>
    </row>
    <row r="99" spans="1:5" ht="12.75">
      <c r="A99" t="s">
        <v>47</v>
      </c>
      <c r="B99">
        <v>39.3712695699371</v>
      </c>
      <c r="C99">
        <v>-62.4850079927553</v>
      </c>
      <c r="D99">
        <v>141.227547132629</v>
      </c>
      <c r="E99">
        <v>45.8707720264395</v>
      </c>
    </row>
    <row r="100" spans="1:5" ht="12.75">
      <c r="A100" t="s">
        <v>48</v>
      </c>
      <c r="B100">
        <v>0.352761075863917</v>
      </c>
      <c r="C100">
        <v>-101.771861994328</v>
      </c>
      <c r="D100">
        <v>102.477384146056</v>
      </c>
      <c r="E100">
        <v>33.456887999681</v>
      </c>
    </row>
    <row r="101" spans="1:5" ht="12.75">
      <c r="A101" t="s">
        <v>49</v>
      </c>
      <c r="B101">
        <v>59.0957909613444</v>
      </c>
      <c r="C101">
        <v>-41.0145977279066</v>
      </c>
      <c r="D101">
        <v>159.206179650595</v>
      </c>
      <c r="E101">
        <v>76.298617176996</v>
      </c>
    </row>
    <row r="102" spans="1:5" ht="12.75">
      <c r="A102" t="s">
        <v>50</v>
      </c>
      <c r="B102">
        <v>-13.3559333388164</v>
      </c>
      <c r="C102">
        <v>-115.400912184137</v>
      </c>
      <c r="D102">
        <v>88.6890455065047</v>
      </c>
      <c r="E102">
        <v>33.6144079709252</v>
      </c>
    </row>
    <row r="103" spans="1:5" ht="12.75">
      <c r="A103" t="s">
        <v>51</v>
      </c>
      <c r="B103">
        <v>-13.6519421828067</v>
      </c>
      <c r="C103">
        <v>-116.264615780512</v>
      </c>
      <c r="D103">
        <v>88.9607314148985</v>
      </c>
      <c r="E103">
        <v>53.6177352415046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5" sqref="A5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0.2556921201737429</v>
      </c>
      <c r="C2">
        <v>14.08473188483585</v>
      </c>
      <c r="D2">
        <v>0.0005423219240562327</v>
      </c>
      <c r="E2">
        <v>145.50939113798773</v>
      </c>
      <c r="F2">
        <v>8015.345797561765</v>
      </c>
      <c r="G2">
        <v>5965.885036657497</v>
      </c>
      <c r="H2">
        <v>216.10234091605415</v>
      </c>
      <c r="I2">
        <v>216.10234091605415</v>
      </c>
      <c r="J2">
        <f>(I2-4)/43</f>
        <v>4.93261257944312</v>
      </c>
      <c r="K2">
        <f>EXP(J2)</f>
        <v>138.74151248040687</v>
      </c>
      <c r="L2">
        <f>K2*43</f>
        <v>5965.885036657495</v>
      </c>
      <c r="M2">
        <f>1-L2/$F$2</f>
        <v>0.2556921201737431</v>
      </c>
      <c r="O2" s="3">
        <f>I2-$H$2</f>
        <v>0</v>
      </c>
      <c r="P2">
        <f>EXP(-O2/2)</f>
        <v>1</v>
      </c>
      <c r="Q2" s="4">
        <f>P2/SUM($P$2:$P$10)</f>
        <v>0.5483689681669546</v>
      </c>
    </row>
    <row r="3" spans="2:17" ht="12.75">
      <c r="B3" t="s">
        <v>64</v>
      </c>
      <c r="C3" t="s">
        <v>3</v>
      </c>
      <c r="I3">
        <v>218.89093906821034</v>
      </c>
      <c r="J3">
        <f>(I3-4)/43</f>
        <v>4.997463699260706</v>
      </c>
      <c r="K3">
        <f>EXP(J3)</f>
        <v>148.03721565178128</v>
      </c>
      <c r="L3">
        <f>K3*43</f>
        <v>6365.6002730265955</v>
      </c>
      <c r="M3">
        <f>1-L3/$F$2</f>
        <v>0.2058233750859526</v>
      </c>
      <c r="O3" s="3">
        <f>I3-$H$2</f>
        <v>2.7885981521561973</v>
      </c>
      <c r="P3">
        <f>EXP(-O3/2)</f>
        <v>0.248006809364767</v>
      </c>
      <c r="Q3" s="4">
        <f>P3/SUM($P$2:$P$10)</f>
        <v>0.13599923814973588</v>
      </c>
    </row>
    <row r="4" spans="1:17" ht="12.75">
      <c r="A4" t="s">
        <v>0</v>
      </c>
      <c r="B4">
        <v>-6.957749741264755</v>
      </c>
      <c r="C4">
        <v>13.733280138456974</v>
      </c>
      <c r="I4">
        <v>220.64144712855116</v>
      </c>
      <c r="J4">
        <f>(I4-4)/43</f>
        <v>5.0381731890360735</v>
      </c>
      <c r="K4">
        <f>EXP(J4)</f>
        <v>154.18808510358582</v>
      </c>
      <c r="L4">
        <f>K4*43</f>
        <v>6630.0876594541905</v>
      </c>
      <c r="M4">
        <f>1-L4/$F$2</f>
        <v>0.172825748644427</v>
      </c>
      <c r="O4" s="3">
        <f>I4-$H$2</f>
        <v>4.539106212497018</v>
      </c>
      <c r="P4">
        <f>EXP(-O4/2)</f>
        <v>0.10335835996881489</v>
      </c>
      <c r="Q4" s="4">
        <f>P4/SUM($P$2:$P$10)</f>
        <v>0.05667851720752768</v>
      </c>
    </row>
    <row r="5" spans="1:17" ht="12.75">
      <c r="A5" t="s">
        <v>1</v>
      </c>
      <c r="B5">
        <v>0.0005423219240562374</v>
      </c>
      <c r="I5">
        <v>220.19690098196693</v>
      </c>
      <c r="J5">
        <f>(I5-4)/43</f>
        <v>5.027834906557371</v>
      </c>
      <c r="K5">
        <f>EXP(J5)</f>
        <v>152.60225662077545</v>
      </c>
      <c r="L5">
        <f>K5*43</f>
        <v>6561.897034693345</v>
      </c>
      <c r="M5">
        <f>1-L5/$F$2</f>
        <v>0.18133325742609296</v>
      </c>
      <c r="O5" s="3">
        <f>I5-$H$2</f>
        <v>4.094560065912788</v>
      </c>
      <c r="P5">
        <f>EXP(-O5/2)</f>
        <v>0.12908553491958769</v>
      </c>
      <c r="Q5" s="4">
        <f>P5/SUM($P$2:$P$10)</f>
        <v>0.07078650158913369</v>
      </c>
    </row>
    <row r="6" spans="9:17" ht="12.75">
      <c r="I6">
        <v>218.24158029587116</v>
      </c>
      <c r="J6">
        <f>(I6-4)/43</f>
        <v>4.98236233246212</v>
      </c>
      <c r="K6">
        <f>EXP(J6)</f>
        <v>145.81844674585756</v>
      </c>
      <c r="L6">
        <f>K6*43</f>
        <v>6270.193210071875</v>
      </c>
      <c r="M6">
        <f>1-L6/$F$2</f>
        <v>0.21772642523055685</v>
      </c>
      <c r="O6" s="3">
        <f>I6-$H$2</f>
        <v>2.1392393798170133</v>
      </c>
      <c r="P6">
        <f>EXP(-O6/2)</f>
        <v>0.3431389918281439</v>
      </c>
      <c r="Q6" s="4">
        <f>P6/SUM($P$2:$P$10)</f>
        <v>0.18816677488664832</v>
      </c>
    </row>
    <row r="7" ht="12.75">
      <c r="O7" s="3"/>
    </row>
    <row r="8" spans="2: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</row>
    <row r="9" spans="1:6" ht="12.75">
      <c r="A9" t="s">
        <v>10</v>
      </c>
      <c r="B9">
        <v>-0.9867598376437883</v>
      </c>
      <c r="C9">
        <v>-25.18641670429601</v>
      </c>
      <c r="D9">
        <v>23.212897029008435</v>
      </c>
      <c r="E9">
        <v>18.933502295078252</v>
      </c>
      <c r="F9">
        <v>17.946742457434464</v>
      </c>
    </row>
    <row r="10" spans="1:6" ht="12.75">
      <c r="A10" t="s">
        <v>11</v>
      </c>
      <c r="B10">
        <v>-3.6787939846659157</v>
      </c>
      <c r="C10">
        <v>-28.01682090904426</v>
      </c>
      <c r="D10">
        <v>20.659232939712428</v>
      </c>
      <c r="E10">
        <v>14.81667135066931</v>
      </c>
      <c r="F10">
        <v>11.137877366003394</v>
      </c>
    </row>
    <row r="11" spans="1:6" ht="12.75">
      <c r="A11" t="s">
        <v>12</v>
      </c>
      <c r="B11">
        <v>-6.374298088330038</v>
      </c>
      <c r="C11">
        <v>-30.649269651947527</v>
      </c>
      <c r="D11">
        <v>17.900673475287455</v>
      </c>
      <c r="E11">
        <v>15.181396592106408</v>
      </c>
      <c r="F11">
        <v>8.80709850377637</v>
      </c>
    </row>
    <row r="12" spans="1:6" ht="12.75">
      <c r="A12" t="s">
        <v>13</v>
      </c>
      <c r="B12">
        <v>-5.033883170589734</v>
      </c>
      <c r="C12">
        <v>-29.150495773378786</v>
      </c>
      <c r="D12">
        <v>19.082729432199315</v>
      </c>
      <c r="E12">
        <v>19.39626223036977</v>
      </c>
      <c r="F12">
        <v>14.362379059780038</v>
      </c>
    </row>
    <row r="13" spans="1:6" ht="12.75">
      <c r="A13" t="s">
        <v>14</v>
      </c>
      <c r="B13">
        <v>-0.30096151933640947</v>
      </c>
      <c r="C13">
        <v>-24.012851275089986</v>
      </c>
      <c r="D13">
        <v>23.41092823641717</v>
      </c>
      <c r="E13">
        <v>3.236818878784966</v>
      </c>
      <c r="F13">
        <v>2.9358573594485566</v>
      </c>
    </row>
    <row r="14" spans="1:6" ht="12.75">
      <c r="A14" t="s">
        <v>15</v>
      </c>
      <c r="B14">
        <v>-6.378016714369226</v>
      </c>
      <c r="C14">
        <v>-30.581243081719528</v>
      </c>
      <c r="D14">
        <v>17.825209652981073</v>
      </c>
      <c r="E14">
        <v>17.3703046607083</v>
      </c>
      <c r="F14">
        <v>10.992287946339074</v>
      </c>
    </row>
    <row r="15" spans="1:6" ht="12.75">
      <c r="A15" t="s">
        <v>16</v>
      </c>
      <c r="B15">
        <v>-11.950146801570831</v>
      </c>
      <c r="C15">
        <v>-35.904053047454184</v>
      </c>
      <c r="D15">
        <v>12.003759444312522</v>
      </c>
      <c r="E15">
        <v>18.02572468633544</v>
      </c>
      <c r="F15">
        <v>6.07557788476461</v>
      </c>
    </row>
    <row r="16" spans="1:6" ht="12.75">
      <c r="A16" t="s">
        <v>17</v>
      </c>
      <c r="B16">
        <v>2.0069505879175127</v>
      </c>
      <c r="C16">
        <v>-21.18182218975848</v>
      </c>
      <c r="D16">
        <v>25.195723365593505</v>
      </c>
      <c r="E16">
        <v>-0.13622861828277522</v>
      </c>
      <c r="F16">
        <v>1.8707219696347372</v>
      </c>
    </row>
    <row r="17" spans="1:6" ht="12.75">
      <c r="A17" t="s">
        <v>18</v>
      </c>
      <c r="B17">
        <v>2.5276942082421705</v>
      </c>
      <c r="C17">
        <v>-20.46794407002749</v>
      </c>
      <c r="D17">
        <v>25.52333248651183</v>
      </c>
      <c r="E17">
        <v>-1.1620792401348492</v>
      </c>
      <c r="F17">
        <v>1.3656149681073213</v>
      </c>
    </row>
    <row r="18" spans="1:6" ht="12.75">
      <c r="A18" t="s">
        <v>19</v>
      </c>
      <c r="B18">
        <v>-8.79827873916515</v>
      </c>
      <c r="C18">
        <v>-32.86618738312963</v>
      </c>
      <c r="D18">
        <v>15.269629904799329</v>
      </c>
      <c r="E18">
        <v>18.45905334022141</v>
      </c>
      <c r="F18">
        <v>9.660774601056259</v>
      </c>
    </row>
    <row r="19" spans="1:6" ht="12.75">
      <c r="A19" t="s">
        <v>20</v>
      </c>
      <c r="B19">
        <v>7.143749186636441</v>
      </c>
      <c r="C19">
        <v>-16.830660349091126</v>
      </c>
      <c r="D19">
        <v>31.118158722364008</v>
      </c>
      <c r="E19">
        <v>20.51499881126773</v>
      </c>
      <c r="F19">
        <v>27.65874799790417</v>
      </c>
    </row>
    <row r="20" spans="1:6" ht="12.75">
      <c r="A20" t="s">
        <v>21</v>
      </c>
      <c r="B20">
        <v>8.271405084266547</v>
      </c>
      <c r="C20">
        <v>-15.666010808710137</v>
      </c>
      <c r="D20">
        <v>32.208820977243235</v>
      </c>
      <c r="E20">
        <v>20.51499881126773</v>
      </c>
      <c r="F20">
        <v>28.786403895534278</v>
      </c>
    </row>
    <row r="21" spans="1:6" ht="12.75">
      <c r="A21" t="s">
        <v>22</v>
      </c>
      <c r="B21">
        <v>-2.0862651693345526</v>
      </c>
      <c r="C21">
        <v>-26.27434214862885</v>
      </c>
      <c r="D21">
        <v>22.101811809959745</v>
      </c>
      <c r="E21">
        <v>19.001270777558172</v>
      </c>
      <c r="F21">
        <v>16.91500560822362</v>
      </c>
    </row>
    <row r="22" spans="1:6" ht="12.75">
      <c r="A22" t="s">
        <v>23</v>
      </c>
      <c r="B22">
        <v>-4.748129197195771</v>
      </c>
      <c r="C22">
        <v>-28.902157937641668</v>
      </c>
      <c r="D22">
        <v>19.405899543250122</v>
      </c>
      <c r="E22">
        <v>18.935659197498044</v>
      </c>
      <c r="F22">
        <v>14.187530000302273</v>
      </c>
    </row>
    <row r="23" spans="1:6" ht="12.75">
      <c r="A23" t="s">
        <v>24</v>
      </c>
      <c r="B23">
        <v>-0.05466856286505428</v>
      </c>
      <c r="C23">
        <v>-23.45955214634065</v>
      </c>
      <c r="D23">
        <v>23.35021502061054</v>
      </c>
      <c r="E23">
        <v>1.10405985059508</v>
      </c>
      <c r="F23">
        <v>1.0493912877300258</v>
      </c>
    </row>
    <row r="24" spans="1:6" ht="12.75">
      <c r="A24" t="s">
        <v>25</v>
      </c>
      <c r="B24">
        <v>1.9045821257536169</v>
      </c>
      <c r="C24">
        <v>-21.339522045928486</v>
      </c>
      <c r="D24">
        <v>25.14868629743572</v>
      </c>
      <c r="E24">
        <v>0.17735716255602618</v>
      </c>
      <c r="F24">
        <v>2.081939288309643</v>
      </c>
    </row>
    <row r="25" spans="1:6" ht="12.75">
      <c r="A25" t="s">
        <v>26</v>
      </c>
      <c r="B25">
        <v>-7.13894735548161</v>
      </c>
      <c r="C25">
        <v>-31.28727786519579</v>
      </c>
      <c r="D25">
        <v>17.009383154232566</v>
      </c>
      <c r="E25">
        <v>18.030386378662087</v>
      </c>
      <c r="F25">
        <v>10.891439023180476</v>
      </c>
    </row>
    <row r="26" spans="1:6" ht="12.75">
      <c r="A26" t="s">
        <v>27</v>
      </c>
      <c r="B26">
        <v>64.24352447702337</v>
      </c>
      <c r="C26">
        <v>51.637510389357516</v>
      </c>
      <c r="D26">
        <v>76.84953856468923</v>
      </c>
      <c r="E26">
        <v>20.57246982413058</v>
      </c>
      <c r="F26">
        <v>84.81599430115395</v>
      </c>
    </row>
    <row r="27" spans="1:6" ht="12.75">
      <c r="A27" t="s">
        <v>28</v>
      </c>
      <c r="B27">
        <v>8.434272942424464</v>
      </c>
      <c r="C27">
        <v>-15.594471035192988</v>
      </c>
      <c r="D27">
        <v>32.463016920041916</v>
      </c>
      <c r="E27">
        <v>19.267126395171896</v>
      </c>
      <c r="F27">
        <v>27.70139933759636</v>
      </c>
    </row>
    <row r="28" spans="1:6" ht="12.75">
      <c r="A28" t="s">
        <v>29</v>
      </c>
      <c r="B28">
        <v>-8.065291583786738</v>
      </c>
      <c r="C28">
        <v>-32.3040955670231</v>
      </c>
      <c r="D28">
        <v>16.173512399449624</v>
      </c>
      <c r="E28">
        <v>13.726531121207948</v>
      </c>
      <c r="F28">
        <v>5.661239537421209</v>
      </c>
    </row>
    <row r="29" spans="1:6" ht="12.75">
      <c r="A29" t="s">
        <v>30</v>
      </c>
      <c r="B29">
        <v>-2.2985296846924914</v>
      </c>
      <c r="C29">
        <v>-25.969031548672795</v>
      </c>
      <c r="D29">
        <v>21.371972179287816</v>
      </c>
      <c r="E29">
        <v>3.006726094841339</v>
      </c>
      <c r="F29">
        <v>0.7081964101488476</v>
      </c>
    </row>
    <row r="30" spans="1:6" ht="12.75">
      <c r="A30" t="s">
        <v>31</v>
      </c>
      <c r="B30">
        <v>-6.560518107993514</v>
      </c>
      <c r="C30">
        <v>-30.80260261830407</v>
      </c>
      <c r="D30">
        <v>17.681566402317046</v>
      </c>
      <c r="E30">
        <v>10.949554044474358</v>
      </c>
      <c r="F30">
        <v>4.389035936480844</v>
      </c>
    </row>
    <row r="31" spans="1:6" ht="12.75">
      <c r="A31" t="s">
        <v>32</v>
      </c>
      <c r="B31">
        <v>2.839428253292205</v>
      </c>
      <c r="C31">
        <v>-21.34535847962569</v>
      </c>
      <c r="D31">
        <v>27.0242149862101</v>
      </c>
      <c r="E31">
        <v>18.932458632617063</v>
      </c>
      <c r="F31">
        <v>21.771886885909268</v>
      </c>
    </row>
    <row r="32" spans="1:6" ht="12.75">
      <c r="A32" t="s">
        <v>33</v>
      </c>
      <c r="B32">
        <v>2.204993872026475</v>
      </c>
      <c r="C32">
        <v>-21.828401127076148</v>
      </c>
      <c r="D32">
        <v>26.238388871129096</v>
      </c>
      <c r="E32">
        <v>6.247715501819875</v>
      </c>
      <c r="F32">
        <v>8.45270937384635</v>
      </c>
    </row>
    <row r="33" spans="1:6" ht="12.75">
      <c r="A33" t="s">
        <v>34</v>
      </c>
      <c r="B33">
        <v>10.551256878436366</v>
      </c>
      <c r="C33">
        <v>-13.130912371166062</v>
      </c>
      <c r="D33">
        <v>34.23342612803879</v>
      </c>
      <c r="E33">
        <v>5.001304213169707</v>
      </c>
      <c r="F33">
        <v>15.552561091606073</v>
      </c>
    </row>
    <row r="34" spans="1:6" ht="12.75">
      <c r="A34" t="s">
        <v>35</v>
      </c>
      <c r="B34">
        <v>-10.385460056893766</v>
      </c>
      <c r="C34">
        <v>-34.41488368447387</v>
      </c>
      <c r="D34">
        <v>13.643963570686338</v>
      </c>
      <c r="E34">
        <v>18.002764112189265</v>
      </c>
      <c r="F34">
        <v>7.6173040552955</v>
      </c>
    </row>
    <row r="35" spans="1:6" ht="12.75">
      <c r="A35" t="s">
        <v>36</v>
      </c>
      <c r="B35">
        <v>-7.811306551770089</v>
      </c>
      <c r="C35">
        <v>-31.94312227347544</v>
      </c>
      <c r="D35">
        <v>16.320509169935264</v>
      </c>
      <c r="E35">
        <v>17.94292746441439</v>
      </c>
      <c r="F35">
        <v>10.1316209126443</v>
      </c>
    </row>
    <row r="36" spans="1:6" ht="12.75">
      <c r="A36" t="s">
        <v>37</v>
      </c>
      <c r="B36">
        <v>-8.169682497692458</v>
      </c>
      <c r="C36">
        <v>-32.29923100380857</v>
      </c>
      <c r="D36">
        <v>15.959866008423655</v>
      </c>
      <c r="E36">
        <v>17.754650756415764</v>
      </c>
      <c r="F36">
        <v>9.584968258723306</v>
      </c>
    </row>
    <row r="37" spans="1:6" ht="12.75">
      <c r="A37" t="s">
        <v>38</v>
      </c>
      <c r="B37">
        <v>4.1207657896645635</v>
      </c>
      <c r="C37">
        <v>-18.732104855021255</v>
      </c>
      <c r="D37">
        <v>26.973636434350382</v>
      </c>
      <c r="E37">
        <v>-1.7730392449153083</v>
      </c>
      <c r="F37">
        <v>2.347726544749255</v>
      </c>
    </row>
    <row r="38" spans="1:6" ht="12.75">
      <c r="A38" t="s">
        <v>39</v>
      </c>
      <c r="B38">
        <v>-9.195157275918984</v>
      </c>
      <c r="C38">
        <v>-33.37092779996863</v>
      </c>
      <c r="D38">
        <v>14.980613248130663</v>
      </c>
      <c r="E38">
        <v>15.499574487774446</v>
      </c>
      <c r="F38">
        <v>6.304417211855462</v>
      </c>
    </row>
    <row r="39" spans="1:6" ht="12.75">
      <c r="A39" t="s">
        <v>40</v>
      </c>
      <c r="B39">
        <v>-2.0769863618333737</v>
      </c>
      <c r="C39">
        <v>-26.44319289191415</v>
      </c>
      <c r="D39">
        <v>22.289220168247404</v>
      </c>
      <c r="E39">
        <v>13.4743126930871</v>
      </c>
      <c r="F39">
        <v>11.397326331253726</v>
      </c>
    </row>
    <row r="40" spans="1:6" ht="12.75">
      <c r="A40" t="s">
        <v>34</v>
      </c>
      <c r="B40">
        <v>2.159147631477617</v>
      </c>
      <c r="C40">
        <v>-21.75154677143584</v>
      </c>
      <c r="D40">
        <v>26.069842034391073</v>
      </c>
      <c r="E40">
        <v>5.001304213169707</v>
      </c>
      <c r="F40">
        <v>7.160451844647324</v>
      </c>
    </row>
    <row r="41" spans="1:6" ht="12.75">
      <c r="A41" t="s">
        <v>41</v>
      </c>
      <c r="B41">
        <v>5.456379046341841</v>
      </c>
      <c r="C41">
        <v>-18.84486756794707</v>
      </c>
      <c r="D41">
        <v>29.75762566063075</v>
      </c>
      <c r="E41">
        <v>14.989293121750087</v>
      </c>
      <c r="F41">
        <v>20.445672168091928</v>
      </c>
    </row>
    <row r="42" spans="1:6" ht="12.75">
      <c r="A42" t="s">
        <v>42</v>
      </c>
      <c r="B42">
        <v>-7.190045302565357</v>
      </c>
      <c r="C42">
        <v>-31.36492075657973</v>
      </c>
      <c r="D42">
        <v>16.98483015144901</v>
      </c>
      <c r="E42">
        <v>17.47968048664098</v>
      </c>
      <c r="F42">
        <v>10.289635184075623</v>
      </c>
    </row>
    <row r="43" spans="1:6" ht="12.75">
      <c r="A43" t="s">
        <v>43</v>
      </c>
      <c r="B43">
        <v>-11.313050559581786</v>
      </c>
      <c r="C43">
        <v>-35.31135851825866</v>
      </c>
      <c r="D43">
        <v>12.68525739909509</v>
      </c>
      <c r="E43">
        <v>17.78373415033425</v>
      </c>
      <c r="F43">
        <v>6.470683590752465</v>
      </c>
    </row>
    <row r="44" spans="1:6" ht="12.75">
      <c r="A44" t="s">
        <v>44</v>
      </c>
      <c r="B44">
        <v>3.7104431485315743</v>
      </c>
      <c r="C44">
        <v>-20.63593227865305</v>
      </c>
      <c r="D44">
        <v>28.0568185757162</v>
      </c>
      <c r="E44">
        <v>13.756588600090211</v>
      </c>
      <c r="F44">
        <v>17.467031748621785</v>
      </c>
    </row>
    <row r="45" spans="1:6" ht="12.75">
      <c r="A45" t="s">
        <v>45</v>
      </c>
      <c r="B45">
        <v>-6.8338150739966395</v>
      </c>
      <c r="C45">
        <v>-30.90979531034897</v>
      </c>
      <c r="D45">
        <v>17.24216516235569</v>
      </c>
      <c r="E45">
        <v>19.331972622760485</v>
      </c>
      <c r="F45">
        <v>12.498157548763846</v>
      </c>
    </row>
    <row r="46" spans="1:6" ht="12.75">
      <c r="A46" t="s">
        <v>46</v>
      </c>
      <c r="B46">
        <v>12.974284448920038</v>
      </c>
      <c r="C46">
        <v>-11.032055807151256</v>
      </c>
      <c r="D46">
        <v>36.98062470499133</v>
      </c>
      <c r="E46">
        <v>15.126082481663353</v>
      </c>
      <c r="F46">
        <v>28.10036693058339</v>
      </c>
    </row>
    <row r="47" spans="1:6" ht="12.75">
      <c r="A47" t="s">
        <v>47</v>
      </c>
      <c r="B47">
        <v>-6.55624518776213</v>
      </c>
      <c r="C47">
        <v>-30.682605600438226</v>
      </c>
      <c r="D47">
        <v>17.570115224913966</v>
      </c>
      <c r="E47">
        <v>18.69380781649168</v>
      </c>
      <c r="F47">
        <v>12.137562628729551</v>
      </c>
    </row>
    <row r="48" spans="1:6" ht="12.75">
      <c r="A48" t="s">
        <v>48</v>
      </c>
      <c r="B48">
        <v>8.4954635643</v>
      </c>
      <c r="C48">
        <v>-15.529672799119442</v>
      </c>
      <c r="D48">
        <v>32.520599927719445</v>
      </c>
      <c r="E48">
        <v>19.28723429192415</v>
      </c>
      <c r="F48">
        <v>27.78269785622415</v>
      </c>
    </row>
    <row r="49" spans="1:6" ht="12.75">
      <c r="A49" t="s">
        <v>49</v>
      </c>
      <c r="B49">
        <v>-0.12321383278808007</v>
      </c>
      <c r="C49">
        <v>-24.498510037525016</v>
      </c>
      <c r="D49">
        <v>24.252082371948852</v>
      </c>
      <c r="E49">
        <v>13.57888767169831</v>
      </c>
      <c r="F49">
        <v>13.45567383891023</v>
      </c>
    </row>
    <row r="50" spans="1:6" ht="12.75">
      <c r="A50" t="s">
        <v>50</v>
      </c>
      <c r="B50">
        <v>4.582130813073274</v>
      </c>
      <c r="C50">
        <v>-19.548934800800865</v>
      </c>
      <c r="D50">
        <v>28.713196426947412</v>
      </c>
      <c r="E50">
        <v>19.321814308138237</v>
      </c>
      <c r="F50">
        <v>23.90394512121151</v>
      </c>
    </row>
    <row r="51" spans="1:6" ht="12.75">
      <c r="A51" t="s">
        <v>51</v>
      </c>
      <c r="B51">
        <v>-7.518020840504789</v>
      </c>
      <c r="C51">
        <v>-31.675014258396725</v>
      </c>
      <c r="D51">
        <v>16.638972577387147</v>
      </c>
      <c r="E51">
        <v>9.567466635869529</v>
      </c>
      <c r="F51">
        <v>2.04944579536474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G1">
      <selection activeCell="J3" sqref="J3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0.6809650238361837</v>
      </c>
      <c r="C2">
        <v>87.51255524706961</v>
      </c>
      <c r="D2">
        <v>1.0009437723113024E-11</v>
      </c>
      <c r="E2">
        <v>950962.6719043121</v>
      </c>
      <c r="F2">
        <v>122210642.91100392</v>
      </c>
      <c r="G2">
        <v>38989469.54807679</v>
      </c>
      <c r="H2">
        <v>593.8568877351744</v>
      </c>
      <c r="I2">
        <v>638.2748409209881</v>
      </c>
      <c r="J2">
        <f>(I2-4)/43</f>
        <v>14.750577695836933</v>
      </c>
      <c r="K2">
        <f aca="true" t="shared" si="0" ref="K2:K8">EXP(J2)</f>
        <v>2547384.477972671</v>
      </c>
      <c r="L2">
        <f>K2*43</f>
        <v>109537532.55282485</v>
      </c>
      <c r="M2">
        <f aca="true" t="shared" si="1" ref="M2:M8">1-L2/$F$2</f>
        <v>0.10369890916462865</v>
      </c>
      <c r="O2" s="3">
        <f>I2-SIO42!$H$2</f>
        <v>48.94103814293567</v>
      </c>
      <c r="P2">
        <f aca="true" t="shared" si="2" ref="P2:P8">EXP(-O2/2)</f>
        <v>2.3582432387155545E-11</v>
      </c>
      <c r="Q2" s="4">
        <f>P2/SUM(SIO41!$P$2:$P$10,SIO42!$P$2:$P$10)</f>
        <v>6.719047991007529E-12</v>
      </c>
    </row>
    <row r="3" spans="2:17" ht="12.75">
      <c r="B3" t="s">
        <v>147</v>
      </c>
      <c r="C3" t="s">
        <v>3</v>
      </c>
      <c r="I3">
        <v>598.1334547949532</v>
      </c>
      <c r="J3">
        <f aca="true" t="shared" si="3" ref="J3:J8">(I3-4)/43</f>
        <v>13.817057088254726</v>
      </c>
      <c r="K3">
        <f t="shared" si="0"/>
        <v>1001547.7267851474</v>
      </c>
      <c r="L3">
        <f aca="true" t="shared" si="4" ref="L3:L8">K3*43</f>
        <v>43066552.25176134</v>
      </c>
      <c r="M3">
        <f t="shared" si="1"/>
        <v>0.6476039138168743</v>
      </c>
      <c r="O3" s="3">
        <f>I3-SIO42!$H$2</f>
        <v>8.799652016900723</v>
      </c>
      <c r="P3">
        <f t="shared" si="2"/>
        <v>0.012279476242310716</v>
      </c>
      <c r="Q3" s="4">
        <f>P3/SUM(SIO41!$P$2:$P$10,SIO42!$P$2:$P$10)</f>
        <v>0.003498637834384743</v>
      </c>
    </row>
    <row r="4" spans="1:17" ht="12.75">
      <c r="A4" t="s">
        <v>0</v>
      </c>
      <c r="B4">
        <v>-1426.2001789013452</v>
      </c>
      <c r="C4">
        <v>8375.439998955355</v>
      </c>
      <c r="I4">
        <v>602.032898020424</v>
      </c>
      <c r="J4">
        <f t="shared" si="3"/>
        <v>13.907741814428466</v>
      </c>
      <c r="K4">
        <f t="shared" si="0"/>
        <v>1096618.3928518454</v>
      </c>
      <c r="L4">
        <f t="shared" si="4"/>
        <v>47154590.89262935</v>
      </c>
      <c r="M4">
        <f t="shared" si="1"/>
        <v>0.6141531558182849</v>
      </c>
      <c r="O4" s="3">
        <f>I4-SIO42!$H$2</f>
        <v>12.699095242371527</v>
      </c>
      <c r="P4">
        <f t="shared" si="2"/>
        <v>0.0017475375064192704</v>
      </c>
      <c r="Q4" s="4">
        <f>P4/SUM(SIO41!$P$2:$P$10,SIO42!$P$2:$P$10)</f>
        <v>0.0004979040405565633</v>
      </c>
    </row>
    <row r="5" spans="1:17" ht="12.75">
      <c r="A5" t="s">
        <v>1</v>
      </c>
      <c r="B5">
        <v>1.0009389124973829E-11</v>
      </c>
      <c r="I5">
        <v>604.6142589093602</v>
      </c>
      <c r="J5">
        <f t="shared" si="3"/>
        <v>13.967773463008376</v>
      </c>
      <c r="K5">
        <f t="shared" si="0"/>
        <v>1164466.340266771</v>
      </c>
      <c r="L5">
        <f t="shared" si="4"/>
        <v>50072052.63147115</v>
      </c>
      <c r="M5">
        <f t="shared" si="1"/>
        <v>0.5902807526515137</v>
      </c>
      <c r="O5" s="3">
        <f>I5-SIO42!$H$2</f>
        <v>15.280456131307687</v>
      </c>
      <c r="P5">
        <f t="shared" si="2"/>
        <v>0.0004807188041070163</v>
      </c>
      <c r="Q5" s="4">
        <f>P5/SUM(SIO41!$P$2:$P$10,SIO42!$P$2:$P$10)</f>
        <v>0.00013696520621570967</v>
      </c>
    </row>
    <row r="6" spans="9:17" ht="12.75">
      <c r="I6">
        <v>607.2045428929606</v>
      </c>
      <c r="J6">
        <f t="shared" si="3"/>
        <v>14.028012625417688</v>
      </c>
      <c r="K6">
        <f t="shared" si="0"/>
        <v>1236768.6705242514</v>
      </c>
      <c r="L6">
        <f t="shared" si="4"/>
        <v>53181052.832542814</v>
      </c>
      <c r="M6">
        <f t="shared" si="1"/>
        <v>0.5648410681280005</v>
      </c>
      <c r="O6" s="3">
        <f>I6-SIO42!$H$2</f>
        <v>17.87074011490813</v>
      </c>
      <c r="P6">
        <f t="shared" si="2"/>
        <v>0.0001316491593605467</v>
      </c>
      <c r="Q6" s="4">
        <f>P6/SUM(SIO41!$P$2:$P$10,SIO42!$P$2:$P$10)</f>
        <v>3.750915110016793E-05</v>
      </c>
    </row>
    <row r="7" spans="9:17" ht="12.75">
      <c r="I7">
        <v>637.2355726133632</v>
      </c>
      <c r="J7">
        <f t="shared" si="3"/>
        <v>14.72640866542705</v>
      </c>
      <c r="K7">
        <f t="shared" si="0"/>
        <v>2486554.7242155727</v>
      </c>
      <c r="L7">
        <f t="shared" si="4"/>
        <v>106921853.14126962</v>
      </c>
      <c r="M7">
        <f t="shared" si="1"/>
        <v>0.12510195025213866</v>
      </c>
      <c r="O7" s="3">
        <f>I7-SIO42!$H$2</f>
        <v>47.90176983531069</v>
      </c>
      <c r="P7">
        <f t="shared" si="2"/>
        <v>3.965179421072045E-11</v>
      </c>
      <c r="Q7" s="4">
        <f>P7/SUM(SIO41!$P$2:$P$10,SIO42!$P$2:$P$10)</f>
        <v>1.1297490600524114E-11</v>
      </c>
    </row>
    <row r="8" spans="2:1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I8">
        <v>593.8568877351744</v>
      </c>
      <c r="J8">
        <f t="shared" si="3"/>
        <v>13.717602040352892</v>
      </c>
      <c r="K8">
        <f t="shared" si="0"/>
        <v>906731.8499552746</v>
      </c>
      <c r="L8">
        <f t="shared" si="4"/>
        <v>38989469.54807681</v>
      </c>
      <c r="M8">
        <f t="shared" si="1"/>
        <v>0.6809650238361836</v>
      </c>
      <c r="O8" s="3">
        <f>I8-SIO42!$H$2</f>
        <v>4.52308495712191</v>
      </c>
      <c r="P8">
        <f t="shared" si="2"/>
        <v>0.10418965044283318</v>
      </c>
      <c r="Q8" s="4">
        <f>P8/SUM(SIO41!$P$2:$P$10,SIO42!$P$2:$P$10)</f>
        <v>0.02968545610557919</v>
      </c>
    </row>
    <row r="9" spans="1:6" ht="12.75">
      <c r="A9" t="s">
        <v>10</v>
      </c>
      <c r="B9">
        <v>-444.39559598398773</v>
      </c>
      <c r="C9">
        <v>-2342.221388124556</v>
      </c>
      <c r="D9">
        <v>1453.430196156581</v>
      </c>
      <c r="E9">
        <v>9031.29776159188</v>
      </c>
      <c r="F9">
        <v>8586.902165607893</v>
      </c>
    </row>
    <row r="10" spans="1:6" ht="12.75">
      <c r="A10" t="s">
        <v>11</v>
      </c>
      <c r="B10">
        <v>-284.7892239175417</v>
      </c>
      <c r="C10">
        <v>-2253.1079313006658</v>
      </c>
      <c r="D10">
        <v>1683.5294834655826</v>
      </c>
      <c r="E10">
        <v>6796.029903537785</v>
      </c>
      <c r="F10">
        <v>6511.240679620243</v>
      </c>
    </row>
    <row r="11" spans="1:6" ht="12.75">
      <c r="A11" t="s">
        <v>12</v>
      </c>
      <c r="B11">
        <v>-627.2686406387111</v>
      </c>
      <c r="C11">
        <v>-2584.0039912875404</v>
      </c>
      <c r="D11">
        <v>1329.4667100101183</v>
      </c>
      <c r="E11">
        <v>6149.354403100108</v>
      </c>
      <c r="F11">
        <v>5522.085762461397</v>
      </c>
    </row>
    <row r="12" spans="1:6" ht="12.75">
      <c r="A12" t="s">
        <v>13</v>
      </c>
      <c r="B12">
        <v>-178.96099133060125</v>
      </c>
      <c r="C12">
        <v>-2138.8071760346734</v>
      </c>
      <c r="D12">
        <v>1780.8851933734709</v>
      </c>
      <c r="E12">
        <v>7594.209493975672</v>
      </c>
      <c r="F12">
        <v>7415.24850264507</v>
      </c>
    </row>
    <row r="13" spans="1:6" ht="12.75">
      <c r="A13" t="s">
        <v>14</v>
      </c>
      <c r="B13">
        <v>82.81590992645306</v>
      </c>
      <c r="C13">
        <v>-1855.4635970011466</v>
      </c>
      <c r="D13">
        <v>2021.0954168540527</v>
      </c>
      <c r="E13">
        <v>5072.687448657383</v>
      </c>
      <c r="F13">
        <v>5155.503358583836</v>
      </c>
    </row>
    <row r="14" spans="1:6" ht="12.75">
      <c r="A14" t="s">
        <v>15</v>
      </c>
      <c r="B14">
        <v>-888.0136573973004</v>
      </c>
      <c r="C14">
        <v>-2833.131824032887</v>
      </c>
      <c r="D14">
        <v>1057.104509238286</v>
      </c>
      <c r="E14">
        <v>7326.46119092224</v>
      </c>
      <c r="F14">
        <v>6438.44753352494</v>
      </c>
    </row>
    <row r="15" spans="1:6" ht="12.75">
      <c r="A15" t="s">
        <v>16</v>
      </c>
      <c r="B15">
        <v>3.145579640843607</v>
      </c>
      <c r="C15">
        <v>-1961.7213298147194</v>
      </c>
      <c r="D15">
        <v>1968.0124890964066</v>
      </c>
      <c r="E15">
        <v>6009.039359451541</v>
      </c>
      <c r="F15">
        <v>6012.184939092384</v>
      </c>
    </row>
    <row r="16" spans="1:6" ht="12.75">
      <c r="A16" t="s">
        <v>17</v>
      </c>
      <c r="B16">
        <v>-643.680769623274</v>
      </c>
      <c r="C16">
        <v>-2536.9723288468335</v>
      </c>
      <c r="D16">
        <v>1249.6107896002854</v>
      </c>
      <c r="E16">
        <v>4376.970390592325</v>
      </c>
      <c r="F16">
        <v>3733.289620969051</v>
      </c>
    </row>
    <row r="17" spans="1:6" ht="12.75">
      <c r="A17" t="s">
        <v>18</v>
      </c>
      <c r="B17">
        <v>-1158.8904924578892</v>
      </c>
      <c r="C17">
        <v>-3038.5175948546257</v>
      </c>
      <c r="D17">
        <v>720.7366099388471</v>
      </c>
      <c r="E17">
        <v>4580.898323302867</v>
      </c>
      <c r="F17">
        <v>3422.0078308449774</v>
      </c>
    </row>
    <row r="18" spans="1:6" ht="12.75">
      <c r="A18" t="s">
        <v>19</v>
      </c>
      <c r="B18">
        <v>-397.4513215146153</v>
      </c>
      <c r="C18">
        <v>-2363.674746807803</v>
      </c>
      <c r="D18">
        <v>1568.772103778572</v>
      </c>
      <c r="E18">
        <v>6831.330938950844</v>
      </c>
      <c r="F18">
        <v>6433.879617436229</v>
      </c>
    </row>
    <row r="19" spans="1:6" ht="12.75">
      <c r="A19" t="s">
        <v>20</v>
      </c>
      <c r="B19">
        <v>156.7654521331251</v>
      </c>
      <c r="C19">
        <v>-1788.4035370673903</v>
      </c>
      <c r="D19">
        <v>2101.9344413336403</v>
      </c>
      <c r="E19">
        <v>8117.061867218489</v>
      </c>
      <c r="F19">
        <v>8273.827319351614</v>
      </c>
    </row>
    <row r="20" spans="1:6" ht="12.75">
      <c r="A20" t="s">
        <v>21</v>
      </c>
      <c r="B20">
        <v>300.3698772171383</v>
      </c>
      <c r="C20">
        <v>-1643.0777871968778</v>
      </c>
      <c r="D20">
        <v>2243.817541631154</v>
      </c>
      <c r="E20">
        <v>8117.061867218489</v>
      </c>
      <c r="F20">
        <v>8417.431744435627</v>
      </c>
    </row>
    <row r="21" spans="1:6" ht="12.75">
      <c r="A21" t="s">
        <v>22</v>
      </c>
      <c r="B21">
        <v>674.1242875608286</v>
      </c>
      <c r="C21">
        <v>-1282.044100232666</v>
      </c>
      <c r="D21">
        <v>2630.2926753543234</v>
      </c>
      <c r="E21">
        <v>7153.411319418528</v>
      </c>
      <c r="F21">
        <v>7827.535606979357</v>
      </c>
    </row>
    <row r="22" spans="1:6" ht="12.75">
      <c r="A22" t="s">
        <v>23</v>
      </c>
      <c r="B22">
        <v>266.3845239109287</v>
      </c>
      <c r="C22">
        <v>-1695.731021675538</v>
      </c>
      <c r="D22">
        <v>2228.500069497395</v>
      </c>
      <c r="E22">
        <v>7429.707647430012</v>
      </c>
      <c r="F22">
        <v>7696.092171340941</v>
      </c>
    </row>
    <row r="23" spans="1:6" ht="12.75">
      <c r="A23" t="s">
        <v>24</v>
      </c>
      <c r="B23">
        <v>-1140.9845821314439</v>
      </c>
      <c r="C23">
        <v>-3069.2402029096734</v>
      </c>
      <c r="D23">
        <v>787.2710386467857</v>
      </c>
      <c r="E23">
        <v>5872.774592729715</v>
      </c>
      <c r="F23">
        <v>4731.790010598271</v>
      </c>
    </row>
    <row r="24" spans="1:6" ht="12.75">
      <c r="A24" t="s">
        <v>25</v>
      </c>
      <c r="B24">
        <v>-850.0515333983249</v>
      </c>
      <c r="C24">
        <v>-2737.11691273251</v>
      </c>
      <c r="D24">
        <v>1037.0138459358607</v>
      </c>
      <c r="E24">
        <v>4412.925222368215</v>
      </c>
      <c r="F24">
        <v>3562.8736889698903</v>
      </c>
    </row>
    <row r="25" spans="1:6" ht="12.75">
      <c r="A25" t="s">
        <v>26</v>
      </c>
      <c r="B25">
        <v>-1325.4079581544056</v>
      </c>
      <c r="C25">
        <v>-3228.359373419979</v>
      </c>
      <c r="D25">
        <v>577.5434571111678</v>
      </c>
      <c r="E25">
        <v>8008.903281668953</v>
      </c>
      <c r="F25">
        <v>6683.495323514548</v>
      </c>
    </row>
    <row r="26" spans="1:6" ht="12.75">
      <c r="A26" t="s">
        <v>27</v>
      </c>
      <c r="B26">
        <v>276.5948583837817</v>
      </c>
      <c r="C26">
        <v>-1676.4279319854936</v>
      </c>
      <c r="D26">
        <v>2229.617648753057</v>
      </c>
      <c r="E26">
        <v>7822.6808887413945</v>
      </c>
      <c r="F26">
        <v>8099.275747125176</v>
      </c>
    </row>
    <row r="27" spans="1:6" ht="12.75">
      <c r="A27" t="s">
        <v>28</v>
      </c>
      <c r="B27">
        <v>1527.7647056205087</v>
      </c>
      <c r="C27">
        <v>-366.1367205381864</v>
      </c>
      <c r="D27">
        <v>3421.666131779204</v>
      </c>
      <c r="E27">
        <v>7796.871165274645</v>
      </c>
      <c r="F27">
        <v>9324.635870895154</v>
      </c>
    </row>
    <row r="28" spans="1:6" ht="12.75">
      <c r="A28" t="s">
        <v>29</v>
      </c>
      <c r="B28">
        <v>518.2251697967458</v>
      </c>
      <c r="C28">
        <v>-1445.360476875431</v>
      </c>
      <c r="D28">
        <v>2481.810816468923</v>
      </c>
      <c r="E28">
        <v>6685.137121064412</v>
      </c>
      <c r="F28">
        <v>7203.362290861158</v>
      </c>
    </row>
    <row r="29" spans="1:6" ht="12.75">
      <c r="A29" t="s">
        <v>30</v>
      </c>
      <c r="B29">
        <v>-1365.419799720124</v>
      </c>
      <c r="C29">
        <v>-3215.316337502806</v>
      </c>
      <c r="D29">
        <v>484.47673806255807</v>
      </c>
      <c r="E29">
        <v>4311.976711025513</v>
      </c>
      <c r="F29">
        <v>2946.5569113053893</v>
      </c>
    </row>
    <row r="30" spans="1:6" ht="12.75">
      <c r="A30" t="s">
        <v>31</v>
      </c>
      <c r="B30">
        <v>78.7670270423996</v>
      </c>
      <c r="C30">
        <v>-1887.6040181325866</v>
      </c>
      <c r="D30">
        <v>2045.1380722173858</v>
      </c>
      <c r="E30">
        <v>6117.835723770015</v>
      </c>
      <c r="F30">
        <v>6196.602750812414</v>
      </c>
    </row>
    <row r="31" spans="1:6" ht="12.75">
      <c r="A31" t="s">
        <v>32</v>
      </c>
      <c r="B31">
        <v>330.0312069880056</v>
      </c>
      <c r="C31">
        <v>-1626.6300549093658</v>
      </c>
      <c r="D31">
        <v>2286.692468885377</v>
      </c>
      <c r="E31">
        <v>7646.509098930466</v>
      </c>
      <c r="F31">
        <v>7976.540305918472</v>
      </c>
    </row>
    <row r="32" spans="1:6" ht="12.75">
      <c r="A32" t="s">
        <v>33</v>
      </c>
      <c r="B32">
        <v>567.2573880412365</v>
      </c>
      <c r="C32">
        <v>-1386.4645887825757</v>
      </c>
      <c r="D32">
        <v>2520.9793648650484</v>
      </c>
      <c r="E32">
        <v>5859.218896314251</v>
      </c>
      <c r="F32">
        <v>6426.476284355487</v>
      </c>
    </row>
    <row r="33" spans="1:6" ht="12.75">
      <c r="A33" t="s">
        <v>34</v>
      </c>
      <c r="B33">
        <v>2009.113383310766</v>
      </c>
      <c r="C33">
        <v>252.82151132219428</v>
      </c>
      <c r="D33">
        <v>3765.405255299338</v>
      </c>
      <c r="E33">
        <v>3847.1185698366044</v>
      </c>
      <c r="F33">
        <v>5856.23195314737</v>
      </c>
    </row>
    <row r="34" spans="1:6" ht="12.75">
      <c r="A34" t="s">
        <v>35</v>
      </c>
      <c r="B34">
        <v>51.170144155701564</v>
      </c>
      <c r="C34">
        <v>-1909.5724306447664</v>
      </c>
      <c r="D34">
        <v>2011.9127189561696</v>
      </c>
      <c r="E34">
        <v>7588.1988522942975</v>
      </c>
      <c r="F34">
        <v>7639.368996449999</v>
      </c>
    </row>
    <row r="35" spans="1:6" ht="12.75">
      <c r="A35" t="s">
        <v>36</v>
      </c>
      <c r="B35">
        <v>-188.95180967079887</v>
      </c>
      <c r="C35">
        <v>-2157.638840471494</v>
      </c>
      <c r="D35">
        <v>1779.7352211298962</v>
      </c>
      <c r="E35">
        <v>6415.304659732486</v>
      </c>
      <c r="F35">
        <v>6226.352850061687</v>
      </c>
    </row>
    <row r="36" spans="1:6" ht="12.75">
      <c r="A36" t="s">
        <v>37</v>
      </c>
      <c r="B36">
        <v>1891.1640520126002</v>
      </c>
      <c r="C36">
        <v>47.19205287656109</v>
      </c>
      <c r="D36">
        <v>3735.136051148639</v>
      </c>
      <c r="E36">
        <v>8265.732126576218</v>
      </c>
      <c r="F36">
        <v>10156.896178588819</v>
      </c>
    </row>
    <row r="37" spans="1:6" ht="12.75">
      <c r="A37" t="s">
        <v>38</v>
      </c>
      <c r="B37">
        <v>-962.6508376038014</v>
      </c>
      <c r="C37">
        <v>-2848.3534206696636</v>
      </c>
      <c r="D37">
        <v>923.0517454620608</v>
      </c>
      <c r="E37">
        <v>4486.029229669285</v>
      </c>
      <c r="F37">
        <v>3523.3783920654837</v>
      </c>
    </row>
    <row r="38" spans="1:6" ht="12.75">
      <c r="A38" t="s">
        <v>39</v>
      </c>
      <c r="B38">
        <v>-1019.590973899215</v>
      </c>
      <c r="C38">
        <v>-2961.2931541638336</v>
      </c>
      <c r="D38">
        <v>922.1112063654036</v>
      </c>
      <c r="E38">
        <v>7071.72861246235</v>
      </c>
      <c r="F38">
        <v>6052.137638563135</v>
      </c>
    </row>
    <row r="39" spans="1:6" ht="12.75">
      <c r="A39" t="s">
        <v>40</v>
      </c>
      <c r="B39">
        <v>-3.8158185031561516</v>
      </c>
      <c r="C39">
        <v>-1964.0633249394416</v>
      </c>
      <c r="D39">
        <v>1956.4316879331293</v>
      </c>
      <c r="E39">
        <v>7613.639712024753</v>
      </c>
      <c r="F39">
        <v>7609.823893521597</v>
      </c>
    </row>
    <row r="40" spans="1:6" ht="12.75">
      <c r="A40" t="s">
        <v>34</v>
      </c>
      <c r="B40">
        <v>1370.227951744484</v>
      </c>
      <c r="C40">
        <v>-447.6559454407486</v>
      </c>
      <c r="D40">
        <v>3188.111848929717</v>
      </c>
      <c r="E40">
        <v>3847.1185698366044</v>
      </c>
      <c r="F40">
        <v>5217.346521581088</v>
      </c>
    </row>
    <row r="41" spans="1:6" ht="12.75">
      <c r="A41" t="s">
        <v>41</v>
      </c>
      <c r="B41">
        <v>-15.132704130919592</v>
      </c>
      <c r="C41">
        <v>-1985.5505457137504</v>
      </c>
      <c r="D41">
        <v>1955.2851374519112</v>
      </c>
      <c r="E41">
        <v>6793.816914278475</v>
      </c>
      <c r="F41">
        <v>6778.684210147556</v>
      </c>
    </row>
    <row r="42" spans="1:6" ht="12.75">
      <c r="A42" t="s">
        <v>42</v>
      </c>
      <c r="B42">
        <v>25.603343089497685</v>
      </c>
      <c r="C42">
        <v>-1936.6188510872973</v>
      </c>
      <c r="D42">
        <v>1987.8255372662927</v>
      </c>
      <c r="E42">
        <v>7520.074843786905</v>
      </c>
      <c r="F42">
        <v>7545.678186876403</v>
      </c>
    </row>
    <row r="43" spans="1:6" ht="12.75">
      <c r="A43" t="s">
        <v>43</v>
      </c>
      <c r="B43">
        <v>-625.6560867911612</v>
      </c>
      <c r="C43">
        <v>-2569.057552046518</v>
      </c>
      <c r="D43">
        <v>1317.7453784641955</v>
      </c>
      <c r="E43">
        <v>5514.69738049885</v>
      </c>
      <c r="F43">
        <v>4889.041293707689</v>
      </c>
    </row>
    <row r="44" spans="1:6" ht="12.75">
      <c r="A44" t="s">
        <v>44</v>
      </c>
      <c r="B44">
        <v>211.45953193270452</v>
      </c>
      <c r="C44">
        <v>-1757.3268684405796</v>
      </c>
      <c r="D44">
        <v>2180.2459323059884</v>
      </c>
      <c r="E44">
        <v>6916.065787136427</v>
      </c>
      <c r="F44">
        <v>7127.525319069132</v>
      </c>
    </row>
    <row r="45" spans="1:6" ht="12.75">
      <c r="A45" t="s">
        <v>45</v>
      </c>
      <c r="B45">
        <v>64.42388446778114</v>
      </c>
      <c r="C45">
        <v>-1886.3078898616511</v>
      </c>
      <c r="D45">
        <v>2015.1556587972134</v>
      </c>
      <c r="E45">
        <v>7964.949509551776</v>
      </c>
      <c r="F45">
        <v>8029.373394019557</v>
      </c>
    </row>
    <row r="46" spans="1:6" ht="12.75">
      <c r="A46" t="s">
        <v>46</v>
      </c>
      <c r="B46">
        <v>1678.233478080183</v>
      </c>
      <c r="C46">
        <v>-218.0442583907286</v>
      </c>
      <c r="D46">
        <v>3574.511214551095</v>
      </c>
      <c r="E46">
        <v>6680.025134712701</v>
      </c>
      <c r="F46">
        <v>8358.258612792884</v>
      </c>
    </row>
    <row r="47" spans="1:6" ht="12.75">
      <c r="A47" t="s">
        <v>47</v>
      </c>
      <c r="B47">
        <v>-1183.6486628520834</v>
      </c>
      <c r="C47">
        <v>-3090.6743314957766</v>
      </c>
      <c r="D47">
        <v>723.3770057916101</v>
      </c>
      <c r="E47">
        <v>8164.687366966276</v>
      </c>
      <c r="F47">
        <v>6981.038704114193</v>
      </c>
    </row>
    <row r="48" spans="1:6" ht="12.75">
      <c r="A48" t="s">
        <v>48</v>
      </c>
      <c r="B48">
        <v>125.32652458198481</v>
      </c>
      <c r="C48">
        <v>-1817.9194550972552</v>
      </c>
      <c r="D48">
        <v>2068.572504261225</v>
      </c>
      <c r="E48">
        <v>8177.3919979246375</v>
      </c>
      <c r="F48">
        <v>8302.718522506622</v>
      </c>
    </row>
    <row r="49" spans="1:6" ht="12.75">
      <c r="A49" t="s">
        <v>49</v>
      </c>
      <c r="B49">
        <v>2889.2042558924113</v>
      </c>
      <c r="C49">
        <v>1156.449043875482</v>
      </c>
      <c r="D49">
        <v>4621.959467909341</v>
      </c>
      <c r="E49">
        <v>5907.602538586731</v>
      </c>
      <c r="F49">
        <v>8796.806794479142</v>
      </c>
    </row>
    <row r="50" spans="1:6" ht="12.75">
      <c r="A50" t="s">
        <v>50</v>
      </c>
      <c r="B50">
        <v>-742.328368150349</v>
      </c>
      <c r="C50">
        <v>-2615.8415732637322</v>
      </c>
      <c r="D50">
        <v>1131.1848369630343</v>
      </c>
      <c r="E50">
        <v>9268.347554787753</v>
      </c>
      <c r="F50">
        <v>8526.019186637404</v>
      </c>
    </row>
    <row r="51" spans="1:6" ht="12.75">
      <c r="A51" t="s">
        <v>51</v>
      </c>
      <c r="B51">
        <v>-1051.08270766042</v>
      </c>
      <c r="C51">
        <v>-2992.8007382874985</v>
      </c>
      <c r="D51">
        <v>890.6353229666584</v>
      </c>
      <c r="E51">
        <v>6639.14743182232</v>
      </c>
      <c r="F51">
        <v>5588.0647241619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9:D45"/>
  <sheetViews>
    <sheetView workbookViewId="0" topLeftCell="A28">
      <selection activeCell="D41" sqref="D41"/>
    </sheetView>
  </sheetViews>
  <sheetFormatPr defaultColWidth="9.140625" defaultRowHeight="12.75"/>
  <cols>
    <col min="2" max="2" width="36.8515625" style="0" customWidth="1"/>
    <col min="3" max="3" width="9.57421875" style="0" customWidth="1"/>
    <col min="4" max="4" width="9.421875" style="0" customWidth="1"/>
  </cols>
  <sheetData>
    <row r="29" spans="2:4" ht="12.75">
      <c r="B29" s="91" t="s">
        <v>203</v>
      </c>
      <c r="C29" s="92"/>
      <c r="D29" s="92"/>
    </row>
    <row r="30" spans="2:4" ht="13.5" thickBot="1">
      <c r="B30" s="93"/>
      <c r="C30" s="93"/>
      <c r="D30" s="93"/>
    </row>
    <row r="31" spans="2:4" ht="14.25" thickBot="1" thickTop="1">
      <c r="B31" s="41"/>
      <c r="C31" s="44" t="s">
        <v>201</v>
      </c>
      <c r="D31" s="45" t="s">
        <v>202</v>
      </c>
    </row>
    <row r="32" spans="2:4" ht="12.75">
      <c r="B32" s="42" t="s">
        <v>187</v>
      </c>
      <c r="C32" s="46">
        <v>-0.076</v>
      </c>
      <c r="D32" s="47">
        <v>-0.042</v>
      </c>
    </row>
    <row r="33" spans="2:4" ht="12.75">
      <c r="B33" s="42" t="s">
        <v>188</v>
      </c>
      <c r="C33" s="48">
        <v>0.419</v>
      </c>
      <c r="D33" s="49">
        <v>0.384</v>
      </c>
    </row>
    <row r="34" spans="2:4" ht="12.75">
      <c r="B34" s="42" t="s">
        <v>189</v>
      </c>
      <c r="C34" s="48">
        <v>-0.114</v>
      </c>
      <c r="D34" s="49">
        <v>0.095</v>
      </c>
    </row>
    <row r="35" spans="2:4" ht="12.75">
      <c r="B35" s="42" t="s">
        <v>190</v>
      </c>
      <c r="C35" s="48">
        <v>0.963</v>
      </c>
      <c r="D35" s="49">
        <v>-0.079</v>
      </c>
    </row>
    <row r="36" spans="2:4" ht="12.75">
      <c r="B36" s="42" t="s">
        <v>191</v>
      </c>
      <c r="C36" s="48">
        <v>-0.092</v>
      </c>
      <c r="D36" s="49">
        <v>0</v>
      </c>
    </row>
    <row r="37" spans="2:4" ht="12.75">
      <c r="B37" s="42" t="s">
        <v>192</v>
      </c>
      <c r="C37" s="48">
        <v>-0.8</v>
      </c>
      <c r="D37" s="49">
        <v>-0.586</v>
      </c>
    </row>
    <row r="38" spans="2:4" ht="12.75">
      <c r="B38" s="42" t="s">
        <v>193</v>
      </c>
      <c r="C38" s="48">
        <v>0.422</v>
      </c>
      <c r="D38" s="49">
        <v>0.206</v>
      </c>
    </row>
    <row r="39" spans="2:4" ht="12.75">
      <c r="B39" s="42" t="s">
        <v>194</v>
      </c>
      <c r="C39" s="48">
        <v>-0.321</v>
      </c>
      <c r="D39" s="49">
        <v>-0.138</v>
      </c>
    </row>
    <row r="40" spans="2:4" ht="12.75">
      <c r="B40" s="42" t="s">
        <v>195</v>
      </c>
      <c r="C40" s="48">
        <v>-0.045</v>
      </c>
      <c r="D40" s="49">
        <v>-0.257</v>
      </c>
    </row>
    <row r="41" spans="2:4" ht="12.75">
      <c r="B41" s="42" t="s">
        <v>196</v>
      </c>
      <c r="C41" s="48">
        <v>0.091</v>
      </c>
      <c r="D41" s="49">
        <v>0.919</v>
      </c>
    </row>
    <row r="42" spans="2:4" ht="12.75">
      <c r="B42" s="42" t="s">
        <v>197</v>
      </c>
      <c r="C42" s="48">
        <v>-0.338</v>
      </c>
      <c r="D42" s="49">
        <v>-0.142</v>
      </c>
    </row>
    <row r="43" spans="2:4" ht="12.75">
      <c r="B43" s="42" t="s">
        <v>198</v>
      </c>
      <c r="C43" s="48">
        <v>0.217</v>
      </c>
      <c r="D43" s="49">
        <v>0.222</v>
      </c>
    </row>
    <row r="44" spans="2:4" ht="12.75">
      <c r="B44" s="42" t="s">
        <v>199</v>
      </c>
      <c r="C44" s="48">
        <v>0.083</v>
      </c>
      <c r="D44" s="49">
        <v>0.257</v>
      </c>
    </row>
    <row r="45" spans="2:4" ht="13.5" thickBot="1">
      <c r="B45" s="43" t="s">
        <v>200</v>
      </c>
      <c r="C45" s="50">
        <v>0.341</v>
      </c>
      <c r="D45" s="51">
        <v>-0.195</v>
      </c>
    </row>
    <row r="46" ht="13.5" thickTop="1"/>
  </sheetData>
  <mergeCells count="1">
    <mergeCell ref="B29:D30"/>
  </mergeCells>
  <conditionalFormatting sqref="C32:D45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7"/>
  <sheetViews>
    <sheetView workbookViewId="0" topLeftCell="A1">
      <selection activeCell="A2" sqref="A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0.7258703719037445</v>
      </c>
      <c r="C2">
        <v>52.95818455996069</v>
      </c>
      <c r="D2">
        <v>5.742739617176085E-12</v>
      </c>
      <c r="E2">
        <v>837538.9522649447</v>
      </c>
      <c r="F2">
        <v>122210642.91100392</v>
      </c>
      <c r="G2">
        <v>33501558.090597793</v>
      </c>
      <c r="H2">
        <v>589.3338027780525</v>
      </c>
      <c r="I2">
        <v>597.9784851976292</v>
      </c>
      <c r="J2">
        <f>(I2-6)/43</f>
        <v>13.766941516223936</v>
      </c>
      <c r="K2">
        <f aca="true" t="shared" si="0" ref="K2:K9">EXP(J2)</f>
        <v>952591.5684556762</v>
      </c>
      <c r="L2">
        <f>K2*43</f>
        <v>40961437.443594076</v>
      </c>
      <c r="M2">
        <f aca="true" t="shared" si="1" ref="M2:M9">1-L2/$F$2</f>
        <v>0.6648292123508182</v>
      </c>
      <c r="O2" s="3">
        <f>I2-SIO42!$H$2</f>
        <v>8.644682419576725</v>
      </c>
      <c r="P2">
        <f aca="true" t="shared" si="2" ref="P2:P9">EXP(-O2/2)</f>
        <v>0.013268782146562599</v>
      </c>
      <c r="Q2" s="4">
        <f>P2/SUM(SIO41!$P$2:$P$10,SIO42!$P$2:$P$10)</f>
        <v>0.003780508412420449</v>
      </c>
    </row>
    <row r="3" spans="2:17" ht="12.75">
      <c r="B3" t="s">
        <v>61</v>
      </c>
      <c r="C3" t="s">
        <v>147</v>
      </c>
      <c r="D3" t="s">
        <v>3</v>
      </c>
      <c r="I3">
        <v>592.2661925249145</v>
      </c>
      <c r="J3">
        <f aca="true" t="shared" si="3" ref="J3:J9">(I3-6)/43</f>
        <v>13.634097500579406</v>
      </c>
      <c r="K3">
        <f t="shared" si="0"/>
        <v>834090.760183065</v>
      </c>
      <c r="L3">
        <f aca="true" t="shared" si="4" ref="L3:L8">K3*43</f>
        <v>35865902.68787179</v>
      </c>
      <c r="M3">
        <f t="shared" si="1"/>
        <v>0.7065239014085704</v>
      </c>
      <c r="O3" s="3">
        <f>I3-SIO42!$H$2</f>
        <v>2.932389746861986</v>
      </c>
      <c r="P3">
        <f t="shared" si="2"/>
        <v>0.23080204741677085</v>
      </c>
      <c r="Q3" s="4">
        <f>P3/SUM(SIO41!$P$2:$P$10,SIO42!$P$2:$P$10)</f>
        <v>0.06575954539196406</v>
      </c>
    </row>
    <row r="4" spans="1:17" ht="12.75">
      <c r="A4" t="s">
        <v>0</v>
      </c>
      <c r="B4">
        <v>-28.6568043157266</v>
      </c>
      <c r="C4">
        <v>-1026.5384159269913</v>
      </c>
      <c r="D4">
        <v>8553.374378019229</v>
      </c>
      <c r="I4">
        <v>590.3332399454514</v>
      </c>
      <c r="J4">
        <f t="shared" si="3"/>
        <v>13.589145115010497</v>
      </c>
      <c r="K4">
        <f t="shared" si="0"/>
        <v>797426.6344668812</v>
      </c>
      <c r="L4">
        <f t="shared" si="4"/>
        <v>34289345.28207589</v>
      </c>
      <c r="M4">
        <f t="shared" si="1"/>
        <v>0.7194242296307529</v>
      </c>
      <c r="O4" s="21">
        <f>I4-SIO42!$H$2</f>
        <v>0.9994371673989235</v>
      </c>
      <c r="P4" s="21">
        <f t="shared" si="2"/>
        <v>0.6067013713464444</v>
      </c>
      <c r="Q4" s="27">
        <f>P4/SUM(SIO41!$P$2:$P$10,SIO42!$P$2:$P$10)</f>
        <v>0.17285984598039728</v>
      </c>
    </row>
    <row r="5" spans="1:17" ht="12.75">
      <c r="A5" t="s">
        <v>1</v>
      </c>
      <c r="B5">
        <v>0.014358080498484685</v>
      </c>
      <c r="C5">
        <v>1.9233866448920712E-05</v>
      </c>
      <c r="I5">
        <v>598.8293617129483</v>
      </c>
      <c r="J5">
        <f t="shared" si="3"/>
        <v>13.786729342161589</v>
      </c>
      <c r="K5">
        <f t="shared" si="0"/>
        <v>971629.0182889026</v>
      </c>
      <c r="L5">
        <f t="shared" si="4"/>
        <v>41780047.78642281</v>
      </c>
      <c r="M5">
        <f t="shared" si="1"/>
        <v>0.6581308567630413</v>
      </c>
      <c r="O5" s="3">
        <f>I5-SIO42!$H$2</f>
        <v>9.495558934895826</v>
      </c>
      <c r="P5" s="23">
        <f t="shared" si="2"/>
        <v>0.00867092791948361</v>
      </c>
      <c r="Q5" s="24">
        <f>P5/SUM(SIO41!$P$2:$P$10,SIO42!$P$2:$P$10)</f>
        <v>0.002470499219974851</v>
      </c>
    </row>
    <row r="6" spans="9:17" ht="12.75">
      <c r="I6">
        <v>592.6262989201551</v>
      </c>
      <c r="J6">
        <f t="shared" si="3"/>
        <v>13.642472067910585</v>
      </c>
      <c r="K6">
        <f t="shared" si="0"/>
        <v>841105.2400357262</v>
      </c>
      <c r="L6">
        <f t="shared" si="4"/>
        <v>36167525.32153623</v>
      </c>
      <c r="M6">
        <f t="shared" si="1"/>
        <v>0.7040558460372874</v>
      </c>
      <c r="O6" s="3">
        <f>I6-SIO42!$H$2</f>
        <v>3.2924961421026637</v>
      </c>
      <c r="P6">
        <f t="shared" si="2"/>
        <v>0.19277181966511037</v>
      </c>
      <c r="Q6" s="4">
        <f>P6/SUM(SIO41!$P$2:$P$10,SIO42!$P$2:$P$10)</f>
        <v>0.054924067474447426</v>
      </c>
    </row>
    <row r="7" spans="9:17" ht="12.75">
      <c r="I7">
        <v>590.1813398348537</v>
      </c>
      <c r="J7">
        <f t="shared" si="3"/>
        <v>13.585612554298923</v>
      </c>
      <c r="K7">
        <f t="shared" si="0"/>
        <v>794614.6461515516</v>
      </c>
      <c r="L7">
        <f t="shared" si="4"/>
        <v>34168429.78451672</v>
      </c>
      <c r="M7">
        <f t="shared" si="1"/>
        <v>0.720413631982946</v>
      </c>
      <c r="O7" s="25">
        <f>I7-SIO42!$H$2</f>
        <v>0.8475370568012295</v>
      </c>
      <c r="P7" s="25">
        <f t="shared" si="2"/>
        <v>0.6545753799845544</v>
      </c>
      <c r="Q7" s="26">
        <f>P7/SUM(SIO41!$P$2:$P$10,SIO42!$P$2:$P$10)</f>
        <v>0.18649998946858853</v>
      </c>
    </row>
    <row r="8" spans="2:1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I8">
        <v>590.0929051703364</v>
      </c>
      <c r="J8">
        <f t="shared" si="3"/>
        <v>13.58355593419387</v>
      </c>
      <c r="K8">
        <f t="shared" si="0"/>
        <v>792982.1050283829</v>
      </c>
      <c r="L8">
        <f t="shared" si="4"/>
        <v>34098230.516220465</v>
      </c>
      <c r="M8">
        <f t="shared" si="1"/>
        <v>0.7209880440523381</v>
      </c>
      <c r="O8" s="18">
        <f>I8-SIO42!$H$2</f>
        <v>0.7591023922839213</v>
      </c>
      <c r="P8" s="18">
        <f t="shared" si="2"/>
        <v>0.6841683977348383</v>
      </c>
      <c r="Q8" s="19">
        <f>P8/SUM(SIO41!$P$2:$P$10,SIO42!$P$2:$P$10)</f>
        <v>0.19493155849414817</v>
      </c>
    </row>
    <row r="9" spans="1:17" ht="12.75">
      <c r="A9" t="s">
        <v>10</v>
      </c>
      <c r="B9">
        <v>-77.2722829952072</v>
      </c>
      <c r="C9">
        <v>-1840.7730854015504</v>
      </c>
      <c r="D9">
        <v>1686.228519411136</v>
      </c>
      <c r="E9">
        <v>8664.1744486031</v>
      </c>
      <c r="F9">
        <v>8586.902165607893</v>
      </c>
      <c r="I9">
        <v>589.3338027780525</v>
      </c>
      <c r="J9">
        <f t="shared" si="3"/>
        <v>13.565902390187267</v>
      </c>
      <c r="K9">
        <f t="shared" si="0"/>
        <v>779106.0021069257</v>
      </c>
      <c r="L9">
        <f>K9*43</f>
        <v>33501558.090597805</v>
      </c>
      <c r="M9">
        <f t="shared" si="1"/>
        <v>0.7258703719037444</v>
      </c>
      <c r="O9" s="3">
        <f>I9-SIO42!$H$2</f>
        <v>0</v>
      </c>
      <c r="P9">
        <f t="shared" si="2"/>
        <v>1</v>
      </c>
      <c r="Q9" s="4">
        <f>P9/SUM(SIO41!$P$2:$P$10,SIO42!$P$2:$P$10)</f>
        <v>0.2849175132022064</v>
      </c>
    </row>
    <row r="10" spans="1:6" ht="12.75">
      <c r="A10" t="s">
        <v>11</v>
      </c>
      <c r="B10">
        <v>-501.84852168655834</v>
      </c>
      <c r="C10">
        <v>-2337.6874026301593</v>
      </c>
      <c r="D10">
        <v>1333.9903592570427</v>
      </c>
      <c r="E10">
        <v>7013.089201306801</v>
      </c>
      <c r="F10">
        <v>6511.240679620243</v>
      </c>
    </row>
    <row r="11" spans="1:6" ht="12.75">
      <c r="A11" t="s">
        <v>12</v>
      </c>
      <c r="B11">
        <v>-1128.7694398757503</v>
      </c>
      <c r="C11">
        <v>-2895.273282904745</v>
      </c>
      <c r="D11">
        <v>637.7344031532443</v>
      </c>
      <c r="E11">
        <v>6650.855202337148</v>
      </c>
      <c r="F11">
        <v>5522.085762461397</v>
      </c>
    </row>
    <row r="12" spans="1:6" ht="12.75">
      <c r="A12" t="s">
        <v>13</v>
      </c>
      <c r="B12">
        <v>-227.83015587722002</v>
      </c>
      <c r="C12">
        <v>-2067.9529015154094</v>
      </c>
      <c r="D12">
        <v>1612.2925897609696</v>
      </c>
      <c r="E12">
        <v>7643.07865852229</v>
      </c>
      <c r="F12">
        <v>7415.24850264507</v>
      </c>
    </row>
    <row r="13" spans="1:6" ht="12.75">
      <c r="A13" t="s">
        <v>14</v>
      </c>
      <c r="B13">
        <v>613.1640592108388</v>
      </c>
      <c r="C13">
        <v>-1146.76015298705</v>
      </c>
      <c r="D13">
        <v>2373.0882714087275</v>
      </c>
      <c r="E13">
        <v>4542.339299372998</v>
      </c>
      <c r="F13">
        <v>5155.503358583836</v>
      </c>
    </row>
    <row r="14" spans="1:6" ht="12.75">
      <c r="A14" t="s">
        <v>15</v>
      </c>
      <c r="B14">
        <v>-1148.6634782732563</v>
      </c>
      <c r="C14">
        <v>-2945.5238805628105</v>
      </c>
      <c r="D14">
        <v>648.196924016298</v>
      </c>
      <c r="E14">
        <v>7587.111011798196</v>
      </c>
      <c r="F14">
        <v>6438.44753352494</v>
      </c>
    </row>
    <row r="15" spans="1:6" ht="12.75">
      <c r="A15" t="s">
        <v>16</v>
      </c>
      <c r="B15">
        <v>-540.2316636453261</v>
      </c>
      <c r="C15">
        <v>-2325.7780581048214</v>
      </c>
      <c r="D15">
        <v>1245.3147308141693</v>
      </c>
      <c r="E15">
        <v>6552.4166027377105</v>
      </c>
      <c r="F15">
        <v>6012.184939092384</v>
      </c>
    </row>
    <row r="16" spans="1:6" ht="12.75">
      <c r="A16" t="s">
        <v>17</v>
      </c>
      <c r="B16">
        <v>-244.94355151412992</v>
      </c>
      <c r="C16">
        <v>-2003.6755437946326</v>
      </c>
      <c r="D16">
        <v>1513.7884407663728</v>
      </c>
      <c r="E16">
        <v>3978.233172483181</v>
      </c>
      <c r="F16">
        <v>3733.289620969051</v>
      </c>
    </row>
    <row r="17" spans="1:6" ht="12.75">
      <c r="A17" t="s">
        <v>18</v>
      </c>
      <c r="B17">
        <v>-679.3163003889022</v>
      </c>
      <c r="C17">
        <v>-2423.9562041077284</v>
      </c>
      <c r="D17">
        <v>1065.323603329924</v>
      </c>
      <c r="E17">
        <v>4101.32413123388</v>
      </c>
      <c r="F17">
        <v>3422.0078308449774</v>
      </c>
    </row>
    <row r="18" spans="1:6" ht="12.75">
      <c r="A18" t="s">
        <v>19</v>
      </c>
      <c r="B18">
        <v>-599.2852361015493</v>
      </c>
      <c r="C18">
        <v>-2433.0752658075417</v>
      </c>
      <c r="D18">
        <v>1234.5047936044427</v>
      </c>
      <c r="E18">
        <v>7033.164853537778</v>
      </c>
      <c r="F18">
        <v>6433.879617436229</v>
      </c>
    </row>
    <row r="19" spans="1:6" ht="12.75">
      <c r="A19" t="s">
        <v>20</v>
      </c>
      <c r="B19">
        <v>227.1021990426825</v>
      </c>
      <c r="C19">
        <v>-1598.6011250626218</v>
      </c>
      <c r="D19">
        <v>2052.8055231479866</v>
      </c>
      <c r="E19">
        <v>8046.725120308932</v>
      </c>
      <c r="F19">
        <v>8273.827319351614</v>
      </c>
    </row>
    <row r="20" spans="1:6" ht="12.75">
      <c r="A20" t="s">
        <v>21</v>
      </c>
      <c r="B20">
        <v>370.7066241266957</v>
      </c>
      <c r="C20">
        <v>-1452.5325703995125</v>
      </c>
      <c r="D20">
        <v>2193.9458186529037</v>
      </c>
      <c r="E20">
        <v>8046.725120308932</v>
      </c>
      <c r="F20">
        <v>8417.431744435627</v>
      </c>
    </row>
    <row r="21" spans="1:6" ht="12.75">
      <c r="A21" t="s">
        <v>22</v>
      </c>
      <c r="B21">
        <v>640.56745103903</v>
      </c>
      <c r="C21">
        <v>-1196.4470964919221</v>
      </c>
      <c r="D21">
        <v>2477.581998569982</v>
      </c>
      <c r="E21">
        <v>7186.968155940327</v>
      </c>
      <c r="F21">
        <v>7827.535606979357</v>
      </c>
    </row>
    <row r="22" spans="1:6" ht="12.75">
      <c r="A22" t="s">
        <v>23</v>
      </c>
      <c r="B22">
        <v>-81.04831260446826</v>
      </c>
      <c r="C22">
        <v>-1904.9198822017775</v>
      </c>
      <c r="D22">
        <v>1742.823256992841</v>
      </c>
      <c r="E22">
        <v>7777.140483945409</v>
      </c>
      <c r="F22">
        <v>7696.092171340941</v>
      </c>
    </row>
    <row r="23" spans="1:6" ht="12.75">
      <c r="A23" t="s">
        <v>24</v>
      </c>
      <c r="B23">
        <v>-513.1984153793483</v>
      </c>
      <c r="C23">
        <v>-2279.3549418695648</v>
      </c>
      <c r="D23">
        <v>1252.9581111108685</v>
      </c>
      <c r="E23">
        <v>5244.988425977619</v>
      </c>
      <c r="F23">
        <v>4731.790010598271</v>
      </c>
    </row>
    <row r="24" spans="1:6" ht="12.75">
      <c r="A24" t="s">
        <v>25</v>
      </c>
      <c r="B24">
        <v>-478.7505079451794</v>
      </c>
      <c r="C24">
        <v>-2238.2652319063654</v>
      </c>
      <c r="D24">
        <v>1280.7642160160065</v>
      </c>
      <c r="E24">
        <v>4041.6241969150697</v>
      </c>
      <c r="F24">
        <v>3562.8736889698903</v>
      </c>
    </row>
    <row r="25" spans="1:6" ht="12.75">
      <c r="A25" t="s">
        <v>26</v>
      </c>
      <c r="B25">
        <v>-1298.8038025038777</v>
      </c>
      <c r="C25">
        <v>-3081.251406047466</v>
      </c>
      <c r="D25">
        <v>483.6438010397105</v>
      </c>
      <c r="E25">
        <v>7982.299126018425</v>
      </c>
      <c r="F25">
        <v>6683.495323514548</v>
      </c>
    </row>
    <row r="26" spans="1:6" ht="12.75">
      <c r="A26" t="s">
        <v>27</v>
      </c>
      <c r="B26">
        <v>244.79282268204042</v>
      </c>
      <c r="C26">
        <v>-1590.0178128204832</v>
      </c>
      <c r="D26">
        <v>2079.6034581845643</v>
      </c>
      <c r="E26">
        <v>7854.482924443136</v>
      </c>
      <c r="F26">
        <v>8099.275747125176</v>
      </c>
    </row>
    <row r="27" spans="1:6" ht="12.75">
      <c r="A27" t="s">
        <v>28</v>
      </c>
      <c r="B27">
        <v>1470.162736320317</v>
      </c>
      <c r="C27">
        <v>-303.92448374834385</v>
      </c>
      <c r="D27">
        <v>3244.249956388978</v>
      </c>
      <c r="E27">
        <v>7854.473134574837</v>
      </c>
      <c r="F27">
        <v>9324.635870895154</v>
      </c>
    </row>
    <row r="28" spans="1:6" ht="12.75">
      <c r="A28" t="s">
        <v>29</v>
      </c>
      <c r="B28">
        <v>621.1392860006981</v>
      </c>
      <c r="C28">
        <v>-1217.3574397970374</v>
      </c>
      <c r="D28">
        <v>2459.6360117984336</v>
      </c>
      <c r="E28">
        <v>6582.22300486046</v>
      </c>
      <c r="F28">
        <v>7203.362290861158</v>
      </c>
    </row>
    <row r="29" spans="1:6" ht="12.75">
      <c r="A29" t="s">
        <v>30</v>
      </c>
      <c r="B29">
        <v>-1166.3849281148655</v>
      </c>
      <c r="C29">
        <v>-2904.3110422591208</v>
      </c>
      <c r="D29">
        <v>571.5411860293896</v>
      </c>
      <c r="E29">
        <v>4112.941839420255</v>
      </c>
      <c r="F29">
        <v>2946.5569113053893</v>
      </c>
    </row>
    <row r="30" spans="1:6" ht="12.75">
      <c r="A30" t="s">
        <v>31</v>
      </c>
      <c r="B30">
        <v>-15.80468652919717</v>
      </c>
      <c r="C30">
        <v>-1861.7617775498752</v>
      </c>
      <c r="D30">
        <v>1830.1524044914809</v>
      </c>
      <c r="E30">
        <v>6212.4074373416115</v>
      </c>
      <c r="F30">
        <v>6196.602750812414</v>
      </c>
    </row>
    <row r="31" spans="1:6" ht="12.75">
      <c r="A31" t="s">
        <v>32</v>
      </c>
      <c r="B31">
        <v>360.75992585325275</v>
      </c>
      <c r="C31">
        <v>-1476.273185217097</v>
      </c>
      <c r="D31">
        <v>2197.793036923603</v>
      </c>
      <c r="E31">
        <v>7615.780380065219</v>
      </c>
      <c r="F31">
        <v>7976.540305918472</v>
      </c>
    </row>
    <row r="32" spans="1:6" ht="12.75">
      <c r="A32" t="s">
        <v>33</v>
      </c>
      <c r="B32">
        <v>492.25955582538154</v>
      </c>
      <c r="C32">
        <v>-1343.2134975930896</v>
      </c>
      <c r="D32">
        <v>2327.7326092438525</v>
      </c>
      <c r="E32">
        <v>5934.216728530106</v>
      </c>
      <c r="F32">
        <v>6426.476284355487</v>
      </c>
    </row>
    <row r="33" spans="1:6" ht="12.75">
      <c r="A33" t="s">
        <v>34</v>
      </c>
      <c r="B33">
        <v>1713.387320832716</v>
      </c>
      <c r="C33">
        <v>63.4283801518327</v>
      </c>
      <c r="D33">
        <v>3363.346261513599</v>
      </c>
      <c r="E33">
        <v>4142.8446323146545</v>
      </c>
      <c r="F33">
        <v>5856.23195314737</v>
      </c>
    </row>
    <row r="34" spans="1:6" ht="12.75">
      <c r="A34" t="s">
        <v>35</v>
      </c>
      <c r="B34">
        <v>323.9427532924419</v>
      </c>
      <c r="C34">
        <v>-1502.2298914071184</v>
      </c>
      <c r="D34">
        <v>2150.1153979920023</v>
      </c>
      <c r="E34">
        <v>7315.426243157557</v>
      </c>
      <c r="F34">
        <v>7639.368996449999</v>
      </c>
    </row>
    <row r="35" spans="1:6" ht="12.75">
      <c r="A35" t="s">
        <v>36</v>
      </c>
      <c r="B35">
        <v>-607.1912058819862</v>
      </c>
      <c r="C35">
        <v>-2416.4847941710395</v>
      </c>
      <c r="D35">
        <v>1202.1023824070674</v>
      </c>
      <c r="E35">
        <v>6833.544055943673</v>
      </c>
      <c r="F35">
        <v>6226.352850061687</v>
      </c>
    </row>
    <row r="36" spans="1:6" ht="12.75">
      <c r="A36" t="s">
        <v>37</v>
      </c>
      <c r="B36">
        <v>2050.7378119863242</v>
      </c>
      <c r="C36">
        <v>357.7469535122973</v>
      </c>
      <c r="D36">
        <v>3743.728670460351</v>
      </c>
      <c r="E36">
        <v>8106.158366602494</v>
      </c>
      <c r="F36">
        <v>10156.896178588819</v>
      </c>
    </row>
    <row r="37" spans="1:6" ht="12.75">
      <c r="A37" t="s">
        <v>38</v>
      </c>
      <c r="B37">
        <v>-9.606153826664467</v>
      </c>
      <c r="C37">
        <v>-1634.7592534044813</v>
      </c>
      <c r="D37">
        <v>1615.5469457511524</v>
      </c>
      <c r="E37">
        <v>3532.984545892148</v>
      </c>
      <c r="F37">
        <v>3523.3783920654837</v>
      </c>
    </row>
    <row r="38" spans="1:6" ht="12.75">
      <c r="A38" t="s">
        <v>39</v>
      </c>
      <c r="B38">
        <v>-1290.195079786071</v>
      </c>
      <c r="C38">
        <v>-3079.0615171424515</v>
      </c>
      <c r="D38">
        <v>498.67135757030997</v>
      </c>
      <c r="E38">
        <v>7342.332718349206</v>
      </c>
      <c r="F38">
        <v>6052.137638563135</v>
      </c>
    </row>
    <row r="39" spans="1:6" ht="12.75">
      <c r="A39" t="s">
        <v>40</v>
      </c>
      <c r="B39">
        <v>-63.21052160497493</v>
      </c>
      <c r="C39">
        <v>-1904.093128681614</v>
      </c>
      <c r="D39">
        <v>1777.672085471664</v>
      </c>
      <c r="E39">
        <v>7673.034415126572</v>
      </c>
      <c r="F39">
        <v>7609.823893521597</v>
      </c>
    </row>
    <row r="40" spans="1:6" ht="12.75">
      <c r="A40" t="s">
        <v>34</v>
      </c>
      <c r="B40">
        <v>1074.5018892664339</v>
      </c>
      <c r="C40">
        <v>-631.0525893682629</v>
      </c>
      <c r="D40">
        <v>2780.0563679011307</v>
      </c>
      <c r="E40">
        <v>4142.8446323146545</v>
      </c>
      <c r="F40">
        <v>5217.346521581088</v>
      </c>
    </row>
    <row r="41" spans="1:6" ht="12.75">
      <c r="A41" t="s">
        <v>41</v>
      </c>
      <c r="B41">
        <v>-292.3237298132881</v>
      </c>
      <c r="C41">
        <v>-2127.738969279228</v>
      </c>
      <c r="D41">
        <v>1543.091509652652</v>
      </c>
      <c r="E41">
        <v>7071.007939960844</v>
      </c>
      <c r="F41">
        <v>6778.684210147556</v>
      </c>
    </row>
    <row r="42" spans="1:6" ht="12.75">
      <c r="A42" t="s">
        <v>42</v>
      </c>
      <c r="B42">
        <v>56.85442239454551</v>
      </c>
      <c r="C42">
        <v>-1786.363947481159</v>
      </c>
      <c r="D42">
        <v>1900.07279227025</v>
      </c>
      <c r="E42">
        <v>7488.823764481857</v>
      </c>
      <c r="F42">
        <v>7545.678186876403</v>
      </c>
    </row>
    <row r="43" spans="1:6" ht="12.75">
      <c r="A43" t="s">
        <v>43</v>
      </c>
      <c r="B43">
        <v>-1319.2671393550208</v>
      </c>
      <c r="C43">
        <v>-3015.973840276348</v>
      </c>
      <c r="D43">
        <v>377.4395615663059</v>
      </c>
      <c r="E43">
        <v>6208.30843306271</v>
      </c>
      <c r="F43">
        <v>4889.041293707689</v>
      </c>
    </row>
    <row r="44" spans="1:6" ht="12.75">
      <c r="A44" t="s">
        <v>44</v>
      </c>
      <c r="B44">
        <v>-88.78463333558466</v>
      </c>
      <c r="C44">
        <v>-1923.6398587853093</v>
      </c>
      <c r="D44">
        <v>1746.07059211414</v>
      </c>
      <c r="E44">
        <v>7216.309952404717</v>
      </c>
      <c r="F44">
        <v>7127.525319069132</v>
      </c>
    </row>
    <row r="45" spans="1:6" ht="12.75">
      <c r="A45" t="s">
        <v>45</v>
      </c>
      <c r="B45">
        <v>55.70383050181135</v>
      </c>
      <c r="C45">
        <v>-1776.9647301468378</v>
      </c>
      <c r="D45">
        <v>1888.3723911504605</v>
      </c>
      <c r="E45">
        <v>7973.669563517746</v>
      </c>
      <c r="F45">
        <v>8029.373394019557</v>
      </c>
    </row>
    <row r="46" spans="1:6" ht="12.75">
      <c r="A46" t="s">
        <v>46</v>
      </c>
      <c r="B46">
        <v>1252.461107147279</v>
      </c>
      <c r="C46">
        <v>-521.5292783036518</v>
      </c>
      <c r="D46">
        <v>3026.4514925982103</v>
      </c>
      <c r="E46">
        <v>7105.797505645605</v>
      </c>
      <c r="F46">
        <v>8358.258612792884</v>
      </c>
    </row>
    <row r="47" spans="1:6" ht="12.75">
      <c r="A47" t="s">
        <v>47</v>
      </c>
      <c r="B47">
        <v>-1265.9510476213018</v>
      </c>
      <c r="C47">
        <v>-3044.646423668891</v>
      </c>
      <c r="D47">
        <v>512.7443284262877</v>
      </c>
      <c r="E47">
        <v>8246.989751735495</v>
      </c>
      <c r="F47">
        <v>6981.038704114193</v>
      </c>
    </row>
    <row r="48" spans="1:6" ht="12.75">
      <c r="A48" t="s">
        <v>48</v>
      </c>
      <c r="B48">
        <v>437.89729939243625</v>
      </c>
      <c r="C48">
        <v>-1365.3798257207727</v>
      </c>
      <c r="D48">
        <v>2241.174424505645</v>
      </c>
      <c r="E48">
        <v>7864.821223114186</v>
      </c>
      <c r="F48">
        <v>8302.718522506622</v>
      </c>
    </row>
    <row r="49" spans="1:6" ht="12.75">
      <c r="A49" t="s">
        <v>49</v>
      </c>
      <c r="B49">
        <v>2392.066840460664</v>
      </c>
      <c r="C49">
        <v>766.0541230176959</v>
      </c>
      <c r="D49">
        <v>4018.079557903632</v>
      </c>
      <c r="E49">
        <v>6404.739954018478</v>
      </c>
      <c r="F49">
        <v>8796.806794479142</v>
      </c>
    </row>
    <row r="50" spans="1:6" ht="12.75">
      <c r="A50" t="s">
        <v>50</v>
      </c>
      <c r="B50">
        <v>-10.637315346240939</v>
      </c>
      <c r="C50">
        <v>-1685.54304123665</v>
      </c>
      <c r="D50">
        <v>1664.268410544168</v>
      </c>
      <c r="E50">
        <v>8536.656501983645</v>
      </c>
      <c r="F50">
        <v>8526.019186637404</v>
      </c>
    </row>
    <row r="51" spans="1:6" ht="12.75">
      <c r="A51" t="s">
        <v>51</v>
      </c>
      <c r="B51">
        <v>-748.8898253695925</v>
      </c>
      <c r="C51">
        <v>-2568.231028887567</v>
      </c>
      <c r="D51">
        <v>1070.4513781483818</v>
      </c>
      <c r="E51">
        <v>6336.954549531492</v>
      </c>
      <c r="F51">
        <v>5588.0647241619</v>
      </c>
    </row>
    <row r="53" spans="1:3" ht="12.75">
      <c r="A53" s="18" t="s">
        <v>162</v>
      </c>
      <c r="B53" s="18"/>
      <c r="C53" s="18"/>
    </row>
    <row r="55" spans="2:5" ht="12.75">
      <c r="B55">
        <v>0.720988044052338</v>
      </c>
      <c r="C55">
        <v>51.6815160557193</v>
      </c>
      <c r="D55">
        <v>8.174E-12</v>
      </c>
      <c r="E55">
        <v>852455.762905511</v>
      </c>
    </row>
    <row r="56" spans="2:3" ht="12.75">
      <c r="B56" t="s">
        <v>141</v>
      </c>
      <c r="C56" t="s">
        <v>144</v>
      </c>
    </row>
    <row r="57" spans="2:4" ht="12.75">
      <c r="B57">
        <v>-1477.77991727649</v>
      </c>
      <c r="C57">
        <v>-996.586767460528</v>
      </c>
      <c r="D57">
        <v>11278.9793326304</v>
      </c>
    </row>
    <row r="58" spans="2:3" ht="12.75">
      <c r="B58">
        <v>0.021374535449119</v>
      </c>
      <c r="C58">
        <v>9.7529060992E-05</v>
      </c>
    </row>
    <row r="59" spans="2:7" ht="12.75">
      <c r="B59" t="s">
        <v>52</v>
      </c>
      <c r="C59" t="s">
        <v>53</v>
      </c>
      <c r="D59" t="s">
        <v>53</v>
      </c>
      <c r="E59" t="s">
        <v>54</v>
      </c>
      <c r="F59" t="s">
        <v>55</v>
      </c>
      <c r="G59" t="s">
        <v>56</v>
      </c>
    </row>
    <row r="60" spans="1:5" ht="12.75">
      <c r="A60" t="s">
        <v>10</v>
      </c>
      <c r="B60">
        <v>8657.13536233617</v>
      </c>
      <c r="C60">
        <v>-1845.32032920286</v>
      </c>
      <c r="D60">
        <v>1704.85393574629</v>
      </c>
      <c r="E60">
        <v>-70.2331967282843</v>
      </c>
    </row>
    <row r="61" spans="1:5" ht="12.75">
      <c r="A61" t="s">
        <v>11</v>
      </c>
      <c r="B61">
        <v>7037.753166143</v>
      </c>
      <c r="C61">
        <v>-2374.79320200312</v>
      </c>
      <c r="D61">
        <v>1321.76822895759</v>
      </c>
      <c r="E61">
        <v>-526.512486522765</v>
      </c>
    </row>
    <row r="62" spans="1:5" ht="12.75">
      <c r="A62" t="s">
        <v>12</v>
      </c>
      <c r="B62">
        <v>6511.8919009584</v>
      </c>
      <c r="C62">
        <v>-2800.06263863636</v>
      </c>
      <c r="D62">
        <v>820.450361642347</v>
      </c>
      <c r="E62">
        <v>-989.806138497009</v>
      </c>
    </row>
    <row r="63" spans="1:5" ht="12.75">
      <c r="A63" t="s">
        <v>13</v>
      </c>
      <c r="B63">
        <v>7732.96918136666</v>
      </c>
      <c r="C63">
        <v>-2169.42649736679</v>
      </c>
      <c r="D63">
        <v>1533.9851399236</v>
      </c>
      <c r="E63">
        <v>-317.720678721592</v>
      </c>
    </row>
    <row r="64" spans="1:5" ht="12.75">
      <c r="A64" t="s">
        <v>14</v>
      </c>
      <c r="B64">
        <v>4570.07155502869</v>
      </c>
      <c r="C64">
        <v>-1190.87557463931</v>
      </c>
      <c r="D64">
        <v>2361.73918174959</v>
      </c>
      <c r="E64">
        <v>585.431803555141</v>
      </c>
    </row>
    <row r="65" spans="1:5" ht="12.75">
      <c r="A65" t="s">
        <v>15</v>
      </c>
      <c r="B65">
        <v>7685.2447498023</v>
      </c>
      <c r="C65">
        <v>-3039.6369559897</v>
      </c>
      <c r="D65">
        <v>546.042523434986</v>
      </c>
      <c r="E65">
        <v>-1246.79721627736</v>
      </c>
    </row>
    <row r="66" spans="1:5" ht="12.75">
      <c r="A66" t="s">
        <v>16</v>
      </c>
      <c r="B66">
        <v>6571.3320437851</v>
      </c>
      <c r="C66">
        <v>-2349.29088245531</v>
      </c>
      <c r="D66">
        <v>1230.99667306988</v>
      </c>
      <c r="E66">
        <v>-559.147104692717</v>
      </c>
    </row>
    <row r="67" spans="1:5" ht="12.75">
      <c r="A67" t="s">
        <v>17</v>
      </c>
      <c r="B67">
        <v>3979.10518781423</v>
      </c>
      <c r="C67">
        <v>-2016.74203682391</v>
      </c>
      <c r="D67">
        <v>1525.11090313354</v>
      </c>
      <c r="E67">
        <v>-245.815566845185</v>
      </c>
    </row>
    <row r="68" spans="1:5" ht="12.75">
      <c r="A68" t="s">
        <v>18</v>
      </c>
      <c r="B68">
        <v>4216.9699923086</v>
      </c>
      <c r="C68">
        <v>-2565.25849164908</v>
      </c>
      <c r="D68">
        <v>975.334168721831</v>
      </c>
      <c r="E68">
        <v>-794.962161463624</v>
      </c>
    </row>
    <row r="69" spans="1:5" ht="12.75">
      <c r="A69" t="s">
        <v>19</v>
      </c>
      <c r="B69">
        <v>6834.85351686699</v>
      </c>
      <c r="C69">
        <v>-2263.93527929291</v>
      </c>
      <c r="D69">
        <v>1461.98748043138</v>
      </c>
      <c r="E69">
        <v>-400.973899430762</v>
      </c>
    </row>
    <row r="70" spans="1:5" ht="12.75">
      <c r="A70" t="s">
        <v>20</v>
      </c>
      <c r="B70">
        <v>7902.61128309087</v>
      </c>
      <c r="C70">
        <v>-1459.97576438469</v>
      </c>
      <c r="D70">
        <v>2202.40783690617</v>
      </c>
      <c r="E70">
        <v>371.21603626074</v>
      </c>
    </row>
    <row r="71" spans="1:5" ht="12.75">
      <c r="A71" t="s">
        <v>21</v>
      </c>
      <c r="B71">
        <v>7902.61128309087</v>
      </c>
      <c r="C71">
        <v>-1312.7289348781</v>
      </c>
      <c r="D71">
        <v>2342.3698575676</v>
      </c>
      <c r="E71">
        <v>514.820461344753</v>
      </c>
    </row>
    <row r="72" spans="1:5" ht="12.75">
      <c r="A72" t="s">
        <v>22</v>
      </c>
      <c r="B72">
        <v>7059.84940923305</v>
      </c>
      <c r="C72">
        <v>-1079.22541148214</v>
      </c>
      <c r="D72">
        <v>2614.59780697474</v>
      </c>
      <c r="E72">
        <v>767.686197746299</v>
      </c>
    </row>
    <row r="73" spans="1:5" ht="12.75">
      <c r="A73" t="s">
        <v>23</v>
      </c>
      <c r="B73">
        <v>7190.84711256967</v>
      </c>
      <c r="C73">
        <v>-1337.74509252928</v>
      </c>
      <c r="D73">
        <v>2348.23521007181</v>
      </c>
      <c r="E73">
        <v>505.245058771266</v>
      </c>
    </row>
    <row r="74" spans="1:5" ht="12.75">
      <c r="A74" t="s">
        <v>24</v>
      </c>
      <c r="B74">
        <v>5416.35185799597</v>
      </c>
      <c r="C74">
        <v>-2489.61836212686</v>
      </c>
      <c r="D74">
        <v>1120.49466733146</v>
      </c>
      <c r="E74">
        <v>-684.5618473977</v>
      </c>
    </row>
    <row r="75" spans="1:5" ht="12.75">
      <c r="A75" t="s">
        <v>25</v>
      </c>
      <c r="B75">
        <v>4160.8245287311</v>
      </c>
      <c r="C75">
        <v>-2381.57887811885</v>
      </c>
      <c r="D75">
        <v>1185.67719859642</v>
      </c>
      <c r="E75">
        <v>-597.950839761217</v>
      </c>
    </row>
    <row r="76" spans="1:5" ht="12.75">
      <c r="A76" t="s">
        <v>26</v>
      </c>
      <c r="B76">
        <v>8221.44097985446</v>
      </c>
      <c r="C76">
        <v>-3308.05227810114</v>
      </c>
      <c r="D76">
        <v>232.160965421318</v>
      </c>
      <c r="E76">
        <v>-1537.94565633991</v>
      </c>
    </row>
    <row r="77" spans="1:5" ht="12.75">
      <c r="A77" t="s">
        <v>27</v>
      </c>
      <c r="B77">
        <v>7705.26775965264</v>
      </c>
      <c r="C77">
        <v>-1451.85487743187</v>
      </c>
      <c r="D77">
        <v>2239.87085237694</v>
      </c>
      <c r="E77">
        <v>394.007987472533</v>
      </c>
    </row>
    <row r="78" spans="1:5" ht="12.75">
      <c r="A78" t="s">
        <v>28</v>
      </c>
      <c r="B78">
        <v>8151.92348157387</v>
      </c>
      <c r="C78">
        <v>-616.120794891204</v>
      </c>
      <c r="D78">
        <v>2961.54557353375</v>
      </c>
      <c r="E78">
        <v>1172.71238932127</v>
      </c>
    </row>
    <row r="79" spans="1:5" ht="12.75">
      <c r="A79" t="s">
        <v>29</v>
      </c>
      <c r="B79">
        <v>6550.90953555484</v>
      </c>
      <c r="C79">
        <v>-1199.72170920491</v>
      </c>
      <c r="D79">
        <v>2504.62721981754</v>
      </c>
      <c r="E79">
        <v>652.452755306315</v>
      </c>
    </row>
    <row r="80" spans="1:5" ht="12.75">
      <c r="A80" t="s">
        <v>30</v>
      </c>
      <c r="B80">
        <v>4142.86812756812</v>
      </c>
      <c r="C80">
        <v>-2949.65450029395</v>
      </c>
      <c r="D80">
        <v>557.032067768476</v>
      </c>
      <c r="E80">
        <v>-1196.31121626274</v>
      </c>
    </row>
    <row r="81" spans="1:5" ht="12.75">
      <c r="A81" t="s">
        <v>31</v>
      </c>
      <c r="B81">
        <v>5919.14842666178</v>
      </c>
      <c r="C81">
        <v>-1576.51639189103</v>
      </c>
      <c r="D81">
        <v>2131.42504019229</v>
      </c>
      <c r="E81">
        <v>277.454324150629</v>
      </c>
    </row>
    <row r="82" spans="1:5" ht="12.75">
      <c r="A82" t="s">
        <v>32</v>
      </c>
      <c r="B82">
        <v>7776.46168502931</v>
      </c>
      <c r="C82">
        <v>-1652.69229706459</v>
      </c>
      <c r="D82">
        <v>2052.8495388429</v>
      </c>
      <c r="E82">
        <v>200.078620889153</v>
      </c>
    </row>
    <row r="83" spans="1:5" ht="12.75">
      <c r="A83" t="s">
        <v>33</v>
      </c>
      <c r="B83">
        <v>5593.27293417387</v>
      </c>
      <c r="C83">
        <v>-992.749185127556</v>
      </c>
      <c r="D83">
        <v>2659.15588549077</v>
      </c>
      <c r="E83">
        <v>833.203350181608</v>
      </c>
    </row>
    <row r="84" spans="1:5" ht="12.75">
      <c r="A84" t="s">
        <v>34</v>
      </c>
      <c r="B84">
        <v>4225.45709268203</v>
      </c>
      <c r="C84">
        <v>-29.8456737220299</v>
      </c>
      <c r="D84">
        <v>3291.39539465271</v>
      </c>
      <c r="E84">
        <v>1630.77486046534</v>
      </c>
    </row>
    <row r="85" spans="1:5" ht="12.75">
      <c r="A85" t="s">
        <v>35</v>
      </c>
      <c r="B85">
        <v>7113.7425211208</v>
      </c>
      <c r="C85">
        <v>-1280.08899453514</v>
      </c>
      <c r="D85">
        <v>2331.34194519353</v>
      </c>
      <c r="E85">
        <v>525.626475329194</v>
      </c>
    </row>
    <row r="86" spans="1:5" ht="12.75">
      <c r="A86" t="s">
        <v>36</v>
      </c>
      <c r="B86">
        <v>6731.78933486221</v>
      </c>
      <c r="C86">
        <v>-2345.29857033289</v>
      </c>
      <c r="D86">
        <v>1334.42560073183</v>
      </c>
      <c r="E86">
        <v>-505.436484800528</v>
      </c>
    </row>
    <row r="87" spans="1:5" ht="12.75">
      <c r="A87" t="s">
        <v>37</v>
      </c>
      <c r="B87">
        <v>8290.88550363277</v>
      </c>
      <c r="C87">
        <v>129.059151441584</v>
      </c>
      <c r="D87">
        <v>3602.96219847049</v>
      </c>
      <c r="E87">
        <v>1866.01067495604</v>
      </c>
    </row>
    <row r="88" spans="1:5" ht="12.75">
      <c r="A88" t="s">
        <v>38</v>
      </c>
      <c r="B88">
        <v>3848.53093539386</v>
      </c>
      <c r="C88">
        <v>-2048.94166162565</v>
      </c>
      <c r="D88">
        <v>1398.63657496888</v>
      </c>
      <c r="E88">
        <v>-325.152543328385</v>
      </c>
    </row>
    <row r="89" spans="1:5" ht="12.75">
      <c r="A89" t="s">
        <v>39</v>
      </c>
      <c r="B89">
        <v>7335.31074739443</v>
      </c>
      <c r="C89">
        <v>-3088.43216728675</v>
      </c>
      <c r="D89">
        <v>522.085949624165</v>
      </c>
      <c r="E89">
        <v>-1283.17310883129</v>
      </c>
    </row>
    <row r="90" spans="1:5" ht="12.75">
      <c r="A90" t="s">
        <v>40</v>
      </c>
      <c r="B90">
        <v>8043.25793495544</v>
      </c>
      <c r="C90">
        <v>-2249.33185419147</v>
      </c>
      <c r="D90">
        <v>1382.46377132377</v>
      </c>
      <c r="E90">
        <v>-433.434041433851</v>
      </c>
    </row>
    <row r="91" spans="1:5" ht="12.75">
      <c r="A91" t="s">
        <v>34</v>
      </c>
      <c r="B91">
        <v>4225.45709268203</v>
      </c>
      <c r="C91">
        <v>-720.756508998757</v>
      </c>
      <c r="D91">
        <v>2704.53536679687</v>
      </c>
      <c r="E91">
        <v>991.889428899058</v>
      </c>
    </row>
    <row r="92" spans="1:5" ht="12.75">
      <c r="A92" t="s">
        <v>41</v>
      </c>
      <c r="B92">
        <v>7094.46929732576</v>
      </c>
      <c r="C92">
        <v>-2162.78653676422</v>
      </c>
      <c r="D92">
        <v>1531.21636240781</v>
      </c>
      <c r="E92">
        <v>-315.785087178204</v>
      </c>
    </row>
    <row r="93" spans="1:5" ht="12.75">
      <c r="A93" t="s">
        <v>42</v>
      </c>
      <c r="B93">
        <v>7702.53410926019</v>
      </c>
      <c r="C93">
        <v>-2009.43764373401</v>
      </c>
      <c r="D93">
        <v>1695.72579896642</v>
      </c>
      <c r="E93">
        <v>-156.855922383794</v>
      </c>
    </row>
    <row r="94" spans="1:5" ht="12.75">
      <c r="A94" t="s">
        <v>43</v>
      </c>
      <c r="B94">
        <v>6099.70704365455</v>
      </c>
      <c r="C94">
        <v>-2950.00657347854</v>
      </c>
      <c r="D94">
        <v>528.675073584821</v>
      </c>
      <c r="E94">
        <v>-1210.66574994686</v>
      </c>
    </row>
    <row r="95" spans="1:5" ht="12.75">
      <c r="A95" t="s">
        <v>44</v>
      </c>
      <c r="B95">
        <v>7120.69861029215</v>
      </c>
      <c r="C95">
        <v>-1852.09245416715</v>
      </c>
      <c r="D95">
        <v>1865.74587172111</v>
      </c>
      <c r="E95">
        <v>6.82670877698092</v>
      </c>
    </row>
    <row r="96" spans="1:5" ht="12.75">
      <c r="A96" t="s">
        <v>45</v>
      </c>
      <c r="B96">
        <v>7965.22988944277</v>
      </c>
      <c r="C96">
        <v>-1784.75949020339</v>
      </c>
      <c r="D96">
        <v>1913.04649935695</v>
      </c>
      <c r="E96">
        <v>64.1435045767802</v>
      </c>
    </row>
    <row r="97" spans="1:5" ht="12.75">
      <c r="A97" t="s">
        <v>46</v>
      </c>
      <c r="B97">
        <v>7012.714907196</v>
      </c>
      <c r="C97">
        <v>-448.292012626511</v>
      </c>
      <c r="D97">
        <v>3139.37942382026</v>
      </c>
      <c r="E97">
        <v>1345.54370559687</v>
      </c>
    </row>
    <row r="98" spans="1:5" ht="12.75">
      <c r="A98" t="s">
        <v>47</v>
      </c>
      <c r="B98">
        <v>8311.87029634056</v>
      </c>
      <c r="C98">
        <v>-3118.01904162566</v>
      </c>
      <c r="D98">
        <v>456.355857172922</v>
      </c>
      <c r="E98">
        <v>-1330.83159222637</v>
      </c>
    </row>
    <row r="99" spans="1:5" ht="12.75">
      <c r="A99" t="s">
        <v>48</v>
      </c>
      <c r="B99">
        <v>8031.19081959744</v>
      </c>
      <c r="C99">
        <v>-1564.34180972819</v>
      </c>
      <c r="D99">
        <v>2107.39721554654</v>
      </c>
      <c r="E99">
        <v>271.527702909175</v>
      </c>
    </row>
    <row r="100" spans="1:5" ht="12.75">
      <c r="A100" t="s">
        <v>49</v>
      </c>
      <c r="B100">
        <v>6365.21423037786</v>
      </c>
      <c r="C100">
        <v>791.578822602654</v>
      </c>
      <c r="D100">
        <v>4071.60630559989</v>
      </c>
      <c r="E100">
        <v>2431.59256410127</v>
      </c>
    </row>
    <row r="101" spans="1:5" ht="12.75">
      <c r="A101" t="s">
        <v>50</v>
      </c>
      <c r="B101">
        <v>8714.09026241478</v>
      </c>
      <c r="C101">
        <v>-1913.08656136268</v>
      </c>
      <c r="D101">
        <v>1536.94440980793</v>
      </c>
      <c r="E101">
        <v>-188.071075777377</v>
      </c>
    </row>
    <row r="102" spans="1:5" ht="12.75">
      <c r="A102" t="s">
        <v>51</v>
      </c>
      <c r="B102">
        <v>6078.16571992484</v>
      </c>
      <c r="C102">
        <v>-2288.22011897328</v>
      </c>
      <c r="D102">
        <v>1308.01812744739</v>
      </c>
      <c r="E102">
        <v>-490.100995762941</v>
      </c>
    </row>
    <row r="104" spans="1:3" ht="12.75">
      <c r="A104" s="25" t="s">
        <v>163</v>
      </c>
      <c r="B104" s="25"/>
      <c r="C104" s="25"/>
    </row>
    <row r="106" spans="2:5" ht="12.75">
      <c r="B106">
        <v>0.720413631982945</v>
      </c>
      <c r="C106">
        <v>51.5342458999287</v>
      </c>
      <c r="D106">
        <v>8.518E-12</v>
      </c>
      <c r="E106">
        <v>854210.74461292</v>
      </c>
    </row>
    <row r="107" spans="2:3" ht="12.75">
      <c r="B107" t="s">
        <v>150</v>
      </c>
      <c r="C107" t="s">
        <v>142</v>
      </c>
    </row>
    <row r="108" spans="2:4" ht="12.75">
      <c r="B108">
        <v>-1033.55357575204</v>
      </c>
      <c r="C108">
        <v>-38.7220194837543</v>
      </c>
      <c r="D108">
        <v>8786.83500288</v>
      </c>
    </row>
    <row r="109" spans="2:3" ht="12.75">
      <c r="B109">
        <v>2.8968455229E-05</v>
      </c>
      <c r="C109">
        <v>0.000359944025464</v>
      </c>
    </row>
    <row r="110" spans="2:7" ht="12.75">
      <c r="B110" t="s">
        <v>52</v>
      </c>
      <c r="C110" t="s">
        <v>53</v>
      </c>
      <c r="D110" t="s">
        <v>53</v>
      </c>
      <c r="E110" t="s">
        <v>54</v>
      </c>
      <c r="F110" t="s">
        <v>55</v>
      </c>
      <c r="G110" t="s">
        <v>56</v>
      </c>
    </row>
    <row r="111" spans="1:5" ht="12.75">
      <c r="A111" t="s">
        <v>10</v>
      </c>
      <c r="B111">
        <v>-103.424740790855</v>
      </c>
      <c r="C111">
        <v>-1877.7295199767</v>
      </c>
      <c r="D111">
        <v>1670.88003839499</v>
      </c>
      <c r="E111">
        <v>8690.32690639874</v>
      </c>
    </row>
    <row r="112" spans="1:5" ht="12.75">
      <c r="A112" t="s">
        <v>11</v>
      </c>
      <c r="B112">
        <v>-502.183154242983</v>
      </c>
      <c r="C112">
        <v>-2356.22040573832</v>
      </c>
      <c r="D112">
        <v>1351.85409725236</v>
      </c>
      <c r="E112">
        <v>7013.42383386322</v>
      </c>
    </row>
    <row r="113" spans="1:5" ht="12.75">
      <c r="A113" t="s">
        <v>12</v>
      </c>
      <c r="B113">
        <v>-1232.95351458012</v>
      </c>
      <c r="C113">
        <v>-3018.18050141072</v>
      </c>
      <c r="D113">
        <v>552.273472250474</v>
      </c>
      <c r="E113">
        <v>6755.03927704152</v>
      </c>
    </row>
    <row r="114" spans="1:5" ht="12.75">
      <c r="A114" t="s">
        <v>13</v>
      </c>
      <c r="B114">
        <v>-251.57811847716</v>
      </c>
      <c r="C114">
        <v>-2108.96745744515</v>
      </c>
      <c r="D114">
        <v>1605.81122049083</v>
      </c>
      <c r="E114">
        <v>7666.82662112223</v>
      </c>
    </row>
    <row r="115" spans="1:5" ht="12.75">
      <c r="A115" t="s">
        <v>14</v>
      </c>
      <c r="B115">
        <v>899.555906714967</v>
      </c>
      <c r="C115">
        <v>-867.111871190457</v>
      </c>
      <c r="D115">
        <v>2666.22368462039</v>
      </c>
      <c r="E115">
        <v>4255.94745186886</v>
      </c>
    </row>
    <row r="116" spans="1:5" ht="12.75">
      <c r="A116" t="s">
        <v>15</v>
      </c>
      <c r="B116">
        <v>-1219.12555296078</v>
      </c>
      <c r="C116">
        <v>-3030.56063473354</v>
      </c>
      <c r="D116">
        <v>592.309528811976</v>
      </c>
      <c r="E116">
        <v>7657.57308648572</v>
      </c>
    </row>
    <row r="117" spans="1:5" ht="12.75">
      <c r="A117" t="s">
        <v>16</v>
      </c>
      <c r="B117">
        <v>-550.509367908196</v>
      </c>
      <c r="C117">
        <v>-2352.92167105063</v>
      </c>
      <c r="D117">
        <v>1251.90293523424</v>
      </c>
      <c r="E117">
        <v>6562.69430700058</v>
      </c>
    </row>
    <row r="118" spans="1:5" ht="12.75">
      <c r="A118" t="s">
        <v>17</v>
      </c>
      <c r="B118">
        <v>-201.696912925996</v>
      </c>
      <c r="C118">
        <v>-1977.3416469238</v>
      </c>
      <c r="D118">
        <v>1573.94782107181</v>
      </c>
      <c r="E118">
        <v>3934.98653389504</v>
      </c>
    </row>
    <row r="119" spans="1:5" ht="12.75">
      <c r="A119" t="s">
        <v>18</v>
      </c>
      <c r="B119">
        <v>-661.541755996567</v>
      </c>
      <c r="C119">
        <v>-2424.37714586809</v>
      </c>
      <c r="D119">
        <v>1101.29363387495</v>
      </c>
      <c r="E119">
        <v>4083.54958684154</v>
      </c>
    </row>
    <row r="120" spans="1:5" ht="12.75">
      <c r="A120" t="s">
        <v>19</v>
      </c>
      <c r="B120">
        <v>-597.92037001628</v>
      </c>
      <c r="C120">
        <v>-2449.99116320118</v>
      </c>
      <c r="D120">
        <v>1254.15042316862</v>
      </c>
      <c r="E120">
        <v>7031.7999874525</v>
      </c>
    </row>
    <row r="121" spans="1:5" ht="12.75">
      <c r="A121" t="s">
        <v>20</v>
      </c>
      <c r="B121">
        <v>191.18951041314</v>
      </c>
      <c r="C121">
        <v>-1650.35444686897</v>
      </c>
      <c r="D121">
        <v>2032.73346769525</v>
      </c>
      <c r="E121">
        <v>8082.63780893847</v>
      </c>
    </row>
    <row r="122" spans="1:5" ht="12.75">
      <c r="A122" t="s">
        <v>21</v>
      </c>
      <c r="B122">
        <v>334.793935497154</v>
      </c>
      <c r="C122">
        <v>-1504.60079751833</v>
      </c>
      <c r="D122">
        <v>2174.18866851264</v>
      </c>
      <c r="E122">
        <v>8082.63780893847</v>
      </c>
    </row>
    <row r="123" spans="1:5" ht="12.75">
      <c r="A123" t="s">
        <v>22</v>
      </c>
      <c r="B123">
        <v>667.751630556738</v>
      </c>
      <c r="C123">
        <v>-1186.91458377918</v>
      </c>
      <c r="D123">
        <v>2522.41784489266</v>
      </c>
      <c r="E123">
        <v>7159.78397642261</v>
      </c>
    </row>
    <row r="124" spans="1:5" ht="12.75">
      <c r="A124" t="s">
        <v>23</v>
      </c>
      <c r="B124">
        <v>-192.661371072728</v>
      </c>
      <c r="C124">
        <v>-2035.76432416423</v>
      </c>
      <c r="D124">
        <v>1650.44158201878</v>
      </c>
      <c r="E124">
        <v>7888.75354241366</v>
      </c>
    </row>
    <row r="125" spans="1:5" ht="12.75">
      <c r="A125" t="s">
        <v>24</v>
      </c>
      <c r="B125">
        <v>-644.596186041403</v>
      </c>
      <c r="C125">
        <v>-2413.88770162918</v>
      </c>
      <c r="D125">
        <v>1124.69532954637</v>
      </c>
      <c r="E125">
        <v>5376.38619663967</v>
      </c>
    </row>
    <row r="126" spans="1:5" ht="12.75">
      <c r="A126" t="s">
        <v>25</v>
      </c>
      <c r="B126">
        <v>-564.291212405942</v>
      </c>
      <c r="C126">
        <v>-2340.34416470801</v>
      </c>
      <c r="D126">
        <v>1211.76173989613</v>
      </c>
      <c r="E126">
        <v>4127.16490137583</v>
      </c>
    </row>
    <row r="127" spans="1:5" ht="12.75">
      <c r="A127" t="s">
        <v>26</v>
      </c>
      <c r="B127">
        <v>-1338.89925449392</v>
      </c>
      <c r="C127">
        <v>-3134.4515568858</v>
      </c>
      <c r="D127">
        <v>456.653047897959</v>
      </c>
      <c r="E127">
        <v>8022.39457800847</v>
      </c>
    </row>
    <row r="128" spans="1:5" ht="12.75">
      <c r="A128" t="s">
        <v>27</v>
      </c>
      <c r="B128">
        <v>203.428198796167</v>
      </c>
      <c r="C128">
        <v>-1648.4679623837</v>
      </c>
      <c r="D128">
        <v>2055.32435997604</v>
      </c>
      <c r="E128">
        <v>7895.847548329</v>
      </c>
    </row>
    <row r="129" spans="1:5" ht="12.75">
      <c r="A129" t="s">
        <v>28</v>
      </c>
      <c r="B129">
        <v>1422.40361048223</v>
      </c>
      <c r="C129">
        <v>-372.867990600799</v>
      </c>
      <c r="D129">
        <v>3217.67521156527</v>
      </c>
      <c r="E129">
        <v>7902.23226041291</v>
      </c>
    </row>
    <row r="130" spans="1:5" ht="12.75">
      <c r="A130" t="s">
        <v>29</v>
      </c>
      <c r="B130">
        <v>515.751539707479</v>
      </c>
      <c r="C130">
        <v>-1342.44429356101</v>
      </c>
      <c r="D130">
        <v>2373.94737297597</v>
      </c>
      <c r="E130">
        <v>6687.61075115367</v>
      </c>
    </row>
    <row r="131" spans="1:5" ht="12.75">
      <c r="A131" t="s">
        <v>30</v>
      </c>
      <c r="B131">
        <v>-1307.5816614169</v>
      </c>
      <c r="C131">
        <v>-3059.20827798201</v>
      </c>
      <c r="D131">
        <v>444.044955148213</v>
      </c>
      <c r="E131">
        <v>4254.13857272229</v>
      </c>
    </row>
    <row r="132" spans="1:5" ht="12.75">
      <c r="A132" t="s">
        <v>31</v>
      </c>
      <c r="B132">
        <v>96.9698161266196</v>
      </c>
      <c r="C132">
        <v>-1762.53259250612</v>
      </c>
      <c r="D132">
        <v>1956.47222475936</v>
      </c>
      <c r="E132">
        <v>6099.63293468579</v>
      </c>
    </row>
    <row r="133" spans="1:5" ht="12.75">
      <c r="A133" t="s">
        <v>32</v>
      </c>
      <c r="B133">
        <v>359.564503802923</v>
      </c>
      <c r="C133">
        <v>-1495.49834532719</v>
      </c>
      <c r="D133">
        <v>2214.62735293303</v>
      </c>
      <c r="E133">
        <v>7616.97580211554</v>
      </c>
    </row>
    <row r="134" spans="1:5" ht="12.75">
      <c r="A134" t="s">
        <v>33</v>
      </c>
      <c r="B134">
        <v>756.825858930342</v>
      </c>
      <c r="C134">
        <v>-1073.50554425042</v>
      </c>
      <c r="D134">
        <v>2587.1572621111</v>
      </c>
      <c r="E134">
        <v>5669.65042542514</v>
      </c>
    </row>
    <row r="135" spans="1:5" ht="12.75">
      <c r="A135" t="s">
        <v>34</v>
      </c>
      <c r="B135">
        <v>1487.373381447</v>
      </c>
      <c r="C135">
        <v>-230.742918491892</v>
      </c>
      <c r="D135">
        <v>3205.48968138591</v>
      </c>
      <c r="E135">
        <v>4368.85857170036</v>
      </c>
    </row>
    <row r="136" spans="1:5" ht="12.75">
      <c r="A136" t="s">
        <v>35</v>
      </c>
      <c r="B136">
        <v>413.787158871441</v>
      </c>
      <c r="C136">
        <v>-1433.63513591004</v>
      </c>
      <c r="D136">
        <v>2261.20945365292</v>
      </c>
      <c r="E136">
        <v>7225.58183757855</v>
      </c>
    </row>
    <row r="137" spans="1:5" ht="12.75">
      <c r="A137" t="s">
        <v>36</v>
      </c>
      <c r="B137">
        <v>-582.377034669528</v>
      </c>
      <c r="C137">
        <v>-2408.09200061335</v>
      </c>
      <c r="D137">
        <v>1243.3379312743</v>
      </c>
      <c r="E137">
        <v>6808.72988473121</v>
      </c>
    </row>
    <row r="138" spans="1:5" ht="12.75">
      <c r="A138" t="s">
        <v>37</v>
      </c>
      <c r="B138">
        <v>2030.80389333395</v>
      </c>
      <c r="C138">
        <v>318.656141785524</v>
      </c>
      <c r="D138">
        <v>3742.95164488239</v>
      </c>
      <c r="E138">
        <v>8126.09228525485</v>
      </c>
    </row>
    <row r="139" spans="1:5" ht="12.75">
      <c r="A139" t="s">
        <v>38</v>
      </c>
      <c r="B139">
        <v>-23.0262404140744</v>
      </c>
      <c r="C139">
        <v>-1662.6052122724</v>
      </c>
      <c r="D139">
        <v>1616.55273144425</v>
      </c>
      <c r="E139">
        <v>3546.40463247955</v>
      </c>
    </row>
    <row r="140" spans="1:5" ht="12.75">
      <c r="A140" t="s">
        <v>39</v>
      </c>
      <c r="B140">
        <v>-1212.43025322161</v>
      </c>
      <c r="C140">
        <v>-3023.12909277682</v>
      </c>
      <c r="D140">
        <v>598.268586333581</v>
      </c>
      <c r="E140">
        <v>7264.56789178475</v>
      </c>
    </row>
    <row r="141" spans="1:5" ht="12.75">
      <c r="A141" t="s">
        <v>40</v>
      </c>
      <c r="B141">
        <v>-92.6634015166355</v>
      </c>
      <c r="C141">
        <v>-1950.86926435676</v>
      </c>
      <c r="D141">
        <v>1765.54246132349</v>
      </c>
      <c r="E141">
        <v>7702.48729503823</v>
      </c>
    </row>
    <row r="142" spans="1:5" ht="12.75">
      <c r="A142" t="s">
        <v>34</v>
      </c>
      <c r="B142">
        <v>878.073301514467</v>
      </c>
      <c r="C142">
        <v>-879.828332301153</v>
      </c>
      <c r="D142">
        <v>2635.97493533008</v>
      </c>
      <c r="E142">
        <v>4339.27322006662</v>
      </c>
    </row>
    <row r="143" spans="1:5" ht="12.75">
      <c r="A143" t="s">
        <v>41</v>
      </c>
      <c r="B143">
        <v>-313.549909509746</v>
      </c>
      <c r="C143">
        <v>-2167.35189562015</v>
      </c>
      <c r="D143">
        <v>1540.25207660066</v>
      </c>
      <c r="E143">
        <v>7092.2341196573</v>
      </c>
    </row>
    <row r="144" spans="1:5" ht="12.75">
      <c r="A144" t="s">
        <v>42</v>
      </c>
      <c r="B144">
        <v>68.908721128223</v>
      </c>
      <c r="C144">
        <v>-1792.73032945935</v>
      </c>
      <c r="D144">
        <v>1930.54777171579</v>
      </c>
      <c r="E144">
        <v>7476.76946574818</v>
      </c>
    </row>
    <row r="145" spans="1:5" ht="12.75">
      <c r="A145" t="s">
        <v>43</v>
      </c>
      <c r="B145">
        <v>-1364.873699212</v>
      </c>
      <c r="C145">
        <v>-3078.9585888268</v>
      </c>
      <c r="D145">
        <v>349.211190402786</v>
      </c>
      <c r="E145">
        <v>6253.91499291969</v>
      </c>
    </row>
    <row r="146" spans="1:5" ht="12.75">
      <c r="A146" t="s">
        <v>44</v>
      </c>
      <c r="B146">
        <v>253.000904601986</v>
      </c>
      <c r="C146">
        <v>-1580.18989626063</v>
      </c>
      <c r="D146">
        <v>2086.1917054646</v>
      </c>
      <c r="E146">
        <v>6874.52441446714</v>
      </c>
    </row>
    <row r="147" spans="1:5" ht="12.75">
      <c r="A147" t="s">
        <v>45</v>
      </c>
      <c r="B147">
        <v>7.74371929243352</v>
      </c>
      <c r="C147">
        <v>-1840.78235462431</v>
      </c>
      <c r="D147">
        <v>1856.26979320918</v>
      </c>
      <c r="E147">
        <v>8021.62967472712</v>
      </c>
    </row>
    <row r="148" spans="1:5" ht="12.75">
      <c r="A148" t="s">
        <v>46</v>
      </c>
      <c r="B148">
        <v>1370.70693650026</v>
      </c>
      <c r="C148">
        <v>-403.806934369901</v>
      </c>
      <c r="D148">
        <v>3145.22080737043</v>
      </c>
      <c r="E148">
        <v>6987.55167629261</v>
      </c>
    </row>
    <row r="149" spans="1:5" ht="12.75">
      <c r="A149" t="s">
        <v>47</v>
      </c>
      <c r="B149">
        <v>-1360.39745594913</v>
      </c>
      <c r="C149">
        <v>-3146.01922798996</v>
      </c>
      <c r="D149">
        <v>425.224316091703</v>
      </c>
      <c r="E149">
        <v>8341.43616006332</v>
      </c>
    </row>
    <row r="150" spans="1:5" ht="12.75">
      <c r="A150" t="s">
        <v>48</v>
      </c>
      <c r="B150">
        <v>480.830422726985</v>
      </c>
      <c r="C150">
        <v>-1341.790768612</v>
      </c>
      <c r="D150">
        <v>2303.45161406597</v>
      </c>
      <c r="E150">
        <v>7821.88809977963</v>
      </c>
    </row>
    <row r="151" spans="1:5" ht="12.75">
      <c r="A151" t="s">
        <v>49</v>
      </c>
      <c r="B151">
        <v>2362.69056214536</v>
      </c>
      <c r="C151">
        <v>711.118589433103</v>
      </c>
      <c r="D151">
        <v>4014.26253485763</v>
      </c>
      <c r="E151">
        <v>6434.11623233377</v>
      </c>
    </row>
    <row r="152" spans="1:5" ht="12.75">
      <c r="A152" t="s">
        <v>50</v>
      </c>
      <c r="B152">
        <v>66.7607174851236</v>
      </c>
      <c r="C152">
        <v>-1633.75015276877</v>
      </c>
      <c r="D152">
        <v>1767.27158773901</v>
      </c>
      <c r="E152">
        <v>8459.25846915228</v>
      </c>
    </row>
    <row r="153" spans="1:5" ht="12.75">
      <c r="A153" t="s">
        <v>51</v>
      </c>
      <c r="B153">
        <v>-550.633062252412</v>
      </c>
      <c r="C153">
        <v>-2401.5165409089</v>
      </c>
      <c r="D153">
        <v>1300.25041640407</v>
      </c>
      <c r="E153">
        <v>6138.69778641431</v>
      </c>
    </row>
    <row r="157" spans="1:4" ht="12.75">
      <c r="A157" s="21" t="s">
        <v>164</v>
      </c>
      <c r="B157" s="28"/>
      <c r="C157" s="28"/>
      <c r="D157" s="28"/>
    </row>
    <row r="160" spans="2:5" ht="12.75">
      <c r="B160">
        <v>0.719424229630752</v>
      </c>
      <c r="C160">
        <v>51.2819926456204</v>
      </c>
      <c r="D160">
        <v>9.141E-12</v>
      </c>
      <c r="E160">
        <v>857233.632051898</v>
      </c>
    </row>
    <row r="161" spans="2:3" ht="12.75">
      <c r="B161" t="s">
        <v>137</v>
      </c>
      <c r="C161" t="s">
        <v>144</v>
      </c>
    </row>
    <row r="162" spans="2:4" ht="12.75">
      <c r="B162">
        <v>-632.539125028312</v>
      </c>
      <c r="C162">
        <v>-879.276492025265</v>
      </c>
      <c r="D162">
        <v>7742.13613355534</v>
      </c>
    </row>
    <row r="163" spans="2:3" ht="12.75">
      <c r="B163">
        <v>0.024271283308211</v>
      </c>
      <c r="C163">
        <v>0.002691821875141</v>
      </c>
    </row>
    <row r="164" spans="2:7" ht="12.75">
      <c r="B164" t="s">
        <v>52</v>
      </c>
      <c r="C164" t="s">
        <v>53</v>
      </c>
      <c r="D164" t="s">
        <v>53</v>
      </c>
      <c r="E164" t="s">
        <v>54</v>
      </c>
      <c r="F164" t="s">
        <v>55</v>
      </c>
      <c r="G164" t="s">
        <v>56</v>
      </c>
    </row>
    <row r="165" spans="1:5" ht="12.75">
      <c r="A165" t="s">
        <v>10</v>
      </c>
      <c r="B165">
        <v>-32.3410949748849</v>
      </c>
      <c r="C165">
        <v>-1804.92718084525</v>
      </c>
      <c r="D165">
        <v>1740.24499089548</v>
      </c>
      <c r="E165">
        <v>8619.24326058277</v>
      </c>
    </row>
    <row r="166" spans="1:5" ht="12.75">
      <c r="A166" t="s">
        <v>11</v>
      </c>
      <c r="B166">
        <v>-355.655128549498</v>
      </c>
      <c r="C166">
        <v>-2223.89023717886</v>
      </c>
      <c r="D166">
        <v>1512.57998007986</v>
      </c>
      <c r="E166">
        <v>6866.89580816974</v>
      </c>
    </row>
    <row r="167" spans="1:5" ht="12.75">
      <c r="A167" t="s">
        <v>12</v>
      </c>
      <c r="B167">
        <v>-979.281381351348</v>
      </c>
      <c r="C167">
        <v>-2795.86164800405</v>
      </c>
      <c r="D167">
        <v>837.298885301355</v>
      </c>
      <c r="E167">
        <v>6501.36714381274</v>
      </c>
    </row>
    <row r="168" spans="1:5" ht="12.75">
      <c r="A168" t="s">
        <v>13</v>
      </c>
      <c r="B168">
        <v>-360.075752577367</v>
      </c>
      <c r="C168">
        <v>-2213.22380504814</v>
      </c>
      <c r="D168">
        <v>1493.0722998934</v>
      </c>
      <c r="E168">
        <v>7775.32425522243</v>
      </c>
    </row>
    <row r="169" spans="1:5" ht="12.75">
      <c r="A169" t="s">
        <v>14</v>
      </c>
      <c r="B169">
        <v>403.81846407502</v>
      </c>
      <c r="C169">
        <v>-1412.42022530316</v>
      </c>
      <c r="D169">
        <v>2220.0571534532</v>
      </c>
      <c r="E169">
        <v>4751.68489450881</v>
      </c>
    </row>
    <row r="170" spans="1:5" ht="12.75">
      <c r="A170" t="s">
        <v>15</v>
      </c>
      <c r="B170">
        <v>-987.622629444905</v>
      </c>
      <c r="C170">
        <v>-2826.31532267273</v>
      </c>
      <c r="D170">
        <v>851.070063782921</v>
      </c>
      <c r="E170">
        <v>7426.07016296984</v>
      </c>
    </row>
    <row r="171" spans="1:5" ht="12.75">
      <c r="A171" t="s">
        <v>16</v>
      </c>
      <c r="B171">
        <v>-661.257605369379</v>
      </c>
      <c r="C171">
        <v>-2423.23322303474</v>
      </c>
      <c r="D171">
        <v>1100.71801229599</v>
      </c>
      <c r="E171">
        <v>6673.44254446176</v>
      </c>
    </row>
    <row r="172" spans="1:5" ht="12.75">
      <c r="A172" t="s">
        <v>17</v>
      </c>
      <c r="B172">
        <v>-282.825317470547</v>
      </c>
      <c r="C172">
        <v>-2062.84626159248</v>
      </c>
      <c r="D172">
        <v>1497.19562665138</v>
      </c>
      <c r="E172">
        <v>4016.11493843959</v>
      </c>
    </row>
    <row r="173" spans="1:5" ht="12.75">
      <c r="A173" t="s">
        <v>18</v>
      </c>
      <c r="B173">
        <v>-626.570552888622</v>
      </c>
      <c r="C173">
        <v>-2375.19400462112</v>
      </c>
      <c r="D173">
        <v>1122.05289884387</v>
      </c>
      <c r="E173">
        <v>4048.5783837336</v>
      </c>
    </row>
    <row r="174" spans="1:5" ht="12.75">
      <c r="A174" t="s">
        <v>19</v>
      </c>
      <c r="B174">
        <v>-785.914107084448</v>
      </c>
      <c r="C174">
        <v>-2609.92705437235</v>
      </c>
      <c r="D174">
        <v>1038.09884020345</v>
      </c>
      <c r="E174">
        <v>7219.79372452067</v>
      </c>
    </row>
    <row r="175" spans="1:5" ht="12.75">
      <c r="A175" t="s">
        <v>20</v>
      </c>
      <c r="B175">
        <v>74.449781623769</v>
      </c>
      <c r="C175">
        <v>-1773.40868649549</v>
      </c>
      <c r="D175">
        <v>1922.30824974303</v>
      </c>
      <c r="E175">
        <v>8199.37753772784</v>
      </c>
    </row>
    <row r="176" spans="1:5" ht="12.75">
      <c r="A176" t="s">
        <v>21</v>
      </c>
      <c r="B176">
        <v>218.054206707782</v>
      </c>
      <c r="C176">
        <v>-1628.61345464682</v>
      </c>
      <c r="D176">
        <v>2064.72186806239</v>
      </c>
      <c r="E176">
        <v>8199.37753772784</v>
      </c>
    </row>
    <row r="177" spans="1:5" ht="12.75">
      <c r="A177" t="s">
        <v>22</v>
      </c>
      <c r="B177">
        <v>359.88011548231</v>
      </c>
      <c r="C177">
        <v>-1486.65206521409</v>
      </c>
      <c r="D177">
        <v>2206.41229617871</v>
      </c>
      <c r="E177">
        <v>7467.65549149704</v>
      </c>
    </row>
    <row r="178" spans="1:5" ht="12.75">
      <c r="A178" t="s">
        <v>23</v>
      </c>
      <c r="B178">
        <v>64.0601722439678</v>
      </c>
      <c r="C178">
        <v>-1794.08943893912</v>
      </c>
      <c r="D178">
        <v>1922.20978342706</v>
      </c>
      <c r="E178">
        <v>7632.03199909697</v>
      </c>
    </row>
    <row r="179" spans="1:5" ht="12.75">
      <c r="A179" t="s">
        <v>24</v>
      </c>
      <c r="B179">
        <v>-319.269899899812</v>
      </c>
      <c r="C179">
        <v>-2037.46643821608</v>
      </c>
      <c r="D179">
        <v>1398.92663841646</v>
      </c>
      <c r="E179">
        <v>5051.05991049808</v>
      </c>
    </row>
    <row r="180" spans="1:5" ht="12.75">
      <c r="A180" t="s">
        <v>25</v>
      </c>
      <c r="B180">
        <v>-503.916548730541</v>
      </c>
      <c r="C180">
        <v>-2283.05683779577</v>
      </c>
      <c r="D180">
        <v>1275.22374033468</v>
      </c>
      <c r="E180">
        <v>4066.79023770043</v>
      </c>
    </row>
    <row r="181" spans="1:5" ht="12.75">
      <c r="A181" t="s">
        <v>26</v>
      </c>
      <c r="B181">
        <v>-1223.3208983907</v>
      </c>
      <c r="C181">
        <v>-3031.19902702855</v>
      </c>
      <c r="D181">
        <v>584.55723024715</v>
      </c>
      <c r="E181">
        <v>7906.81622190525</v>
      </c>
    </row>
    <row r="182" spans="1:5" ht="12.75">
      <c r="A182" t="s">
        <v>27</v>
      </c>
      <c r="B182">
        <v>76.1642801492562</v>
      </c>
      <c r="C182">
        <v>-1773.55898358025</v>
      </c>
      <c r="D182">
        <v>1925.88754387876</v>
      </c>
      <c r="E182">
        <v>8023.11146697592</v>
      </c>
    </row>
    <row r="183" spans="1:5" ht="12.75">
      <c r="A183" t="s">
        <v>28</v>
      </c>
      <c r="B183">
        <v>1436.10719948642</v>
      </c>
      <c r="C183">
        <v>-361.902156406204</v>
      </c>
      <c r="D183">
        <v>3234.11655537905</v>
      </c>
      <c r="E183">
        <v>7888.52867140872</v>
      </c>
    </row>
    <row r="184" spans="1:5" ht="12.75">
      <c r="A184" t="s">
        <v>29</v>
      </c>
      <c r="B184">
        <v>503.939985646953</v>
      </c>
      <c r="C184">
        <v>-1361.82747880326</v>
      </c>
      <c r="D184">
        <v>2369.70745009716</v>
      </c>
      <c r="E184">
        <v>6699.4223052142</v>
      </c>
    </row>
    <row r="185" spans="1:5" ht="12.75">
      <c r="A185" t="s">
        <v>30</v>
      </c>
      <c r="B185">
        <v>-1315.21889980516</v>
      </c>
      <c r="C185">
        <v>-3070.23360874035</v>
      </c>
      <c r="D185">
        <v>439.795809130019</v>
      </c>
      <c r="E185">
        <v>4261.77581111055</v>
      </c>
    </row>
    <row r="186" spans="1:5" ht="12.75">
      <c r="A186" t="s">
        <v>31</v>
      </c>
      <c r="B186">
        <v>99.3903516318623</v>
      </c>
      <c r="C186">
        <v>-1769.35420109145</v>
      </c>
      <c r="D186">
        <v>1968.13490435517</v>
      </c>
      <c r="E186">
        <v>6097.21239918055</v>
      </c>
    </row>
    <row r="187" spans="1:5" ht="12.75">
      <c r="A187" t="s">
        <v>32</v>
      </c>
      <c r="B187">
        <v>211.137519224398</v>
      </c>
      <c r="C187">
        <v>-1647.12669576608</v>
      </c>
      <c r="D187">
        <v>2069.40173421488</v>
      </c>
      <c r="E187">
        <v>7765.40278669407</v>
      </c>
    </row>
    <row r="188" spans="1:5" ht="12.75">
      <c r="A188" t="s">
        <v>33</v>
      </c>
      <c r="B188">
        <v>916.156490629046</v>
      </c>
      <c r="C188">
        <v>-899.584435300353</v>
      </c>
      <c r="D188">
        <v>2731.89741655844</v>
      </c>
      <c r="E188">
        <v>5510.31979372644</v>
      </c>
    </row>
    <row r="189" spans="1:5" ht="12.75">
      <c r="A189" t="s">
        <v>34</v>
      </c>
      <c r="B189">
        <v>1699.71904434927</v>
      </c>
      <c r="C189">
        <v>31.6108860088377</v>
      </c>
      <c r="D189">
        <v>3367.82720268972</v>
      </c>
      <c r="E189">
        <v>4156.51290879809</v>
      </c>
    </row>
    <row r="190" spans="1:5" ht="12.75">
      <c r="A190" t="s">
        <v>35</v>
      </c>
      <c r="B190">
        <v>-5.56466072407238</v>
      </c>
      <c r="C190">
        <v>-1868.57430872197</v>
      </c>
      <c r="D190">
        <v>1857.44498727382</v>
      </c>
      <c r="E190">
        <v>7644.93365717407</v>
      </c>
    </row>
    <row r="191" spans="1:5" ht="12.75">
      <c r="A191" t="s">
        <v>36</v>
      </c>
      <c r="B191">
        <v>-690.03189632262</v>
      </c>
      <c r="C191">
        <v>-2496.35267328364</v>
      </c>
      <c r="D191">
        <v>1116.2888806384</v>
      </c>
      <c r="E191">
        <v>6916.3847463843</v>
      </c>
    </row>
    <row r="192" spans="1:5" ht="12.75">
      <c r="A192" t="s">
        <v>37</v>
      </c>
      <c r="B192">
        <v>2116.80816270637</v>
      </c>
      <c r="C192">
        <v>415.956981011658</v>
      </c>
      <c r="D192">
        <v>3817.65934440109</v>
      </c>
      <c r="E192">
        <v>8040.08801588244</v>
      </c>
    </row>
    <row r="193" spans="1:5" ht="12.75">
      <c r="A193" t="s">
        <v>38</v>
      </c>
      <c r="B193">
        <v>-411.168332986843</v>
      </c>
      <c r="C193">
        <v>-2156.88991788404</v>
      </c>
      <c r="D193">
        <v>1334.55325191035</v>
      </c>
      <c r="E193">
        <v>3934.54672505232</v>
      </c>
    </row>
    <row r="194" spans="1:5" ht="12.75">
      <c r="A194" t="s">
        <v>39</v>
      </c>
      <c r="B194">
        <v>-1046.81479401905</v>
      </c>
      <c r="C194">
        <v>-2887.01001528492</v>
      </c>
      <c r="D194">
        <v>793.380427246819</v>
      </c>
      <c r="E194">
        <v>7098.95243258218</v>
      </c>
    </row>
    <row r="195" spans="1:5" ht="12.75">
      <c r="A195" t="s">
        <v>40</v>
      </c>
      <c r="B195">
        <v>360.893606273349</v>
      </c>
      <c r="C195">
        <v>-1471.04461789873</v>
      </c>
      <c r="D195">
        <v>2192.83183044542</v>
      </c>
      <c r="E195">
        <v>7248.93028724824</v>
      </c>
    </row>
    <row r="196" spans="1:5" ht="12.75">
      <c r="A196" t="s">
        <v>34</v>
      </c>
      <c r="B196">
        <v>1060.83361278299</v>
      </c>
      <c r="C196">
        <v>-661.753736659759</v>
      </c>
      <c r="D196">
        <v>2783.42096222575</v>
      </c>
      <c r="E196">
        <v>4156.51290879809</v>
      </c>
    </row>
    <row r="197" spans="1:5" ht="12.75">
      <c r="A197" t="s">
        <v>41</v>
      </c>
      <c r="B197">
        <v>-102.540548468919</v>
      </c>
      <c r="C197">
        <v>-1973.49440406657</v>
      </c>
      <c r="D197">
        <v>1768.41330712873</v>
      </c>
      <c r="E197">
        <v>6881.22475861647</v>
      </c>
    </row>
    <row r="198" spans="1:5" ht="12.75">
      <c r="A198" t="s">
        <v>42</v>
      </c>
      <c r="B198">
        <v>-9.70157734298663</v>
      </c>
      <c r="C198">
        <v>-1874.47187596471</v>
      </c>
      <c r="D198">
        <v>1855.06872127873</v>
      </c>
      <c r="E198">
        <v>7555.37976421938</v>
      </c>
    </row>
    <row r="199" spans="1:5" ht="12.75">
      <c r="A199" t="s">
        <v>43</v>
      </c>
      <c r="B199">
        <v>-1457.6313628782</v>
      </c>
      <c r="C199">
        <v>-3099.73123473889</v>
      </c>
      <c r="D199">
        <v>184.468508982489</v>
      </c>
      <c r="E199">
        <v>6346.67265658589</v>
      </c>
    </row>
    <row r="200" spans="1:5" ht="12.75">
      <c r="A200" t="s">
        <v>44</v>
      </c>
      <c r="B200">
        <v>282.999022915413</v>
      </c>
      <c r="C200">
        <v>-1586.06509485519</v>
      </c>
      <c r="D200">
        <v>2152.06314068602</v>
      </c>
      <c r="E200">
        <v>6844.52629615371</v>
      </c>
    </row>
    <row r="201" spans="1:5" ht="12.75">
      <c r="A201" t="s">
        <v>45</v>
      </c>
      <c r="B201">
        <v>31.3263206755</v>
      </c>
      <c r="C201">
        <v>-1822.61425471316</v>
      </c>
      <c r="D201">
        <v>1885.26689606416</v>
      </c>
      <c r="E201">
        <v>7998.04707334405</v>
      </c>
    </row>
    <row r="202" spans="1:5" ht="12.75">
      <c r="A202" t="s">
        <v>46</v>
      </c>
      <c r="B202">
        <v>1534.75268848218</v>
      </c>
      <c r="C202">
        <v>-266.74756687477</v>
      </c>
      <c r="D202">
        <v>3336.25294383913</v>
      </c>
      <c r="E202">
        <v>6823.5059243107</v>
      </c>
    </row>
    <row r="203" spans="1:5" ht="12.75">
      <c r="A203" t="s">
        <v>47</v>
      </c>
      <c r="B203">
        <v>-1082.1336424</v>
      </c>
      <c r="C203">
        <v>-2894.27737628794</v>
      </c>
      <c r="D203">
        <v>730.010091487937</v>
      </c>
      <c r="E203">
        <v>8063.17234651419</v>
      </c>
    </row>
    <row r="204" spans="1:5" ht="12.75">
      <c r="A204" t="s">
        <v>48</v>
      </c>
      <c r="B204">
        <v>177.764294512184</v>
      </c>
      <c r="C204">
        <v>-1668.13827369346</v>
      </c>
      <c r="D204">
        <v>2023.66686271782</v>
      </c>
      <c r="E204">
        <v>8124.95422799443</v>
      </c>
    </row>
    <row r="205" spans="1:5" ht="12.75">
      <c r="A205" t="s">
        <v>49</v>
      </c>
      <c r="B205">
        <v>2590.17016845371</v>
      </c>
      <c r="C205">
        <v>943.897136690783</v>
      </c>
      <c r="D205">
        <v>4236.44320021664</v>
      </c>
      <c r="E205">
        <v>6206.63662602542</v>
      </c>
    </row>
    <row r="206" spans="1:5" ht="12.75">
      <c r="A206" t="s">
        <v>50</v>
      </c>
      <c r="B206">
        <v>-274.671282661154</v>
      </c>
      <c r="C206">
        <v>-2020.13105856658</v>
      </c>
      <c r="D206">
        <v>1470.78849324427</v>
      </c>
      <c r="E206">
        <v>8800.69046929855</v>
      </c>
    </row>
    <row r="207" spans="1:5" ht="12.75">
      <c r="A207" t="s">
        <v>51</v>
      </c>
      <c r="B207">
        <v>-704.897573710681</v>
      </c>
      <c r="C207">
        <v>-2539.04729639261</v>
      </c>
      <c r="D207">
        <v>1129.25214897125</v>
      </c>
      <c r="E207">
        <v>6292.96229787258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E1">
      <selection activeCell="J2" sqref="J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0.3371195982361065</v>
      </c>
      <c r="C2">
        <v>20.851277984536747</v>
      </c>
      <c r="D2">
        <v>4.470677961765368E-05</v>
      </c>
      <c r="E2">
        <v>29638.618041378155</v>
      </c>
      <c r="F2">
        <v>1833186.4035547872</v>
      </c>
      <c r="G2">
        <v>1215183.3396965044</v>
      </c>
      <c r="H2">
        <v>444.7158323956064</v>
      </c>
      <c r="I2">
        <v>444.7158323956064</v>
      </c>
      <c r="J2">
        <f>(I2-4)/43</f>
        <v>10.249205404548986</v>
      </c>
      <c r="K2">
        <f>EXP(J2)</f>
        <v>28260.077667360547</v>
      </c>
      <c r="L2">
        <f>K2*43</f>
        <v>1215183.3396965035</v>
      </c>
      <c r="M2">
        <f>1-L2/$F$2</f>
        <v>0.33711959823610693</v>
      </c>
      <c r="O2" s="3">
        <f>I2-din2!$H$2</f>
        <v>6.174970089214639</v>
      </c>
      <c r="P2">
        <f>EXP(-O2/2)</f>
        <v>0.0456165338108839</v>
      </c>
      <c r="Q2" s="4">
        <f>P2/SUM(din1!$P$2:$P$15,din2!$P$2:$P$12,din3!$P$2:$P$4)</f>
        <v>0.0259280305967496</v>
      </c>
    </row>
    <row r="3" spans="2:17" ht="12.75">
      <c r="B3" t="s">
        <v>2</v>
      </c>
      <c r="C3" t="s">
        <v>3</v>
      </c>
      <c r="I3">
        <v>455.4903857243633</v>
      </c>
      <c r="J3">
        <f>(I3-4)/43</f>
        <v>10.499776412194496</v>
      </c>
      <c r="K3">
        <f>EXP(J3)</f>
        <v>36307.38387836363</v>
      </c>
      <c r="L3">
        <f>K3*43</f>
        <v>1561217.5067696362</v>
      </c>
      <c r="M3">
        <f>1-L3/$F$2</f>
        <v>0.14835856095035826</v>
      </c>
      <c r="O3" s="3">
        <f>I3-din2!$H$2</f>
        <v>16.949523417971534</v>
      </c>
      <c r="P3">
        <f>EXP(-O3/2)</f>
        <v>0.00020866891329813437</v>
      </c>
      <c r="Q3" s="4">
        <f>P3/SUM(din1!$P$2:$P$15,din2!$P$2:$P$12,din3!$P$2:$P$4)</f>
        <v>0.00011860554751956244</v>
      </c>
    </row>
    <row r="4" spans="1:17" ht="12.75">
      <c r="A4" t="s">
        <v>0</v>
      </c>
      <c r="B4">
        <v>119.95874028867011</v>
      </c>
      <c r="C4">
        <v>214.39324292666635</v>
      </c>
      <c r="I4">
        <v>452.89318015522286</v>
      </c>
      <c r="J4">
        <f>(I4-4)/43</f>
        <v>10.439376282679602</v>
      </c>
      <c r="K4">
        <f>EXP(J4)</f>
        <v>34179.32754963739</v>
      </c>
      <c r="L4">
        <f>K4*43</f>
        <v>1469711.0846344077</v>
      </c>
      <c r="M4">
        <f>1-L4/$F$2</f>
        <v>0.19827515533366025</v>
      </c>
      <c r="O4" s="3">
        <f>I4-din2!$H$2</f>
        <v>14.352317848831092</v>
      </c>
      <c r="P4">
        <f>EXP(-O4/2)</f>
        <v>0.0007645990918747328</v>
      </c>
      <c r="Q4" s="4">
        <f>P4/SUM(din1!$P$2:$P$15,din2!$P$2:$P$12,din3!$P$2:$P$4)</f>
        <v>0.00043459129820260433</v>
      </c>
    </row>
    <row r="5" spans="1:17" ht="12.75">
      <c r="A5" t="s">
        <v>1</v>
      </c>
      <c r="B5">
        <v>4.470677961765368E-05</v>
      </c>
      <c r="I5">
        <v>452.716530440125</v>
      </c>
      <c r="J5">
        <f>(I5-4)/43</f>
        <v>10.435268149770348</v>
      </c>
      <c r="K5">
        <f>EXP(J5)</f>
        <v>34039.20235285223</v>
      </c>
      <c r="L5">
        <f>K5*43</f>
        <v>1463685.7011726461</v>
      </c>
      <c r="M5">
        <f>1-L5/$F$2</f>
        <v>0.2015619915495942</v>
      </c>
      <c r="O5" s="3">
        <f>I5-din2!$H$2</f>
        <v>14.175668133733211</v>
      </c>
      <c r="P5">
        <f>EXP(-O5/2)</f>
        <v>0.00083520440483077</v>
      </c>
      <c r="Q5" s="4">
        <f>P5/SUM(din1!$P$2:$P$15,din2!$P$2:$P$12,din3!$P$2:$P$4)</f>
        <v>0.0004747227277892256</v>
      </c>
    </row>
    <row r="6" spans="9:17" ht="12.75">
      <c r="I6">
        <v>449.0643367227049</v>
      </c>
      <c r="J6">
        <f>(I6-4)/43</f>
        <v>10.350333412155928</v>
      </c>
      <c r="K6">
        <f>EXP(J6)</f>
        <v>31267.466035160847</v>
      </c>
      <c r="L6">
        <f>K6*43</f>
        <v>1344501.0395119165</v>
      </c>
      <c r="M6">
        <f>1-L6/$F$2</f>
        <v>0.2665770175336486</v>
      </c>
      <c r="O6" s="3">
        <f>I6-din2!$H$2</f>
        <v>10.52347441631315</v>
      </c>
      <c r="P6">
        <f>EXP(-O6/2)</f>
        <v>0.005186287227869138</v>
      </c>
      <c r="Q6" s="4">
        <f>P6/SUM(din1!$P$2:$P$15,din2!$P$2:$P$12,din3!$P$2:$P$4)</f>
        <v>0.0029478393620437394</v>
      </c>
    </row>
    <row r="7" ht="12.75">
      <c r="O7" s="3"/>
    </row>
    <row r="8" spans="2: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</row>
    <row r="9" spans="1:6" ht="12.75">
      <c r="A9" t="s">
        <v>10</v>
      </c>
      <c r="B9">
        <v>83.30887225583288</v>
      </c>
      <c r="C9">
        <v>-263.01174547839025</v>
      </c>
      <c r="D9">
        <v>429.6294899900561</v>
      </c>
      <c r="E9">
        <v>170.3695848281273</v>
      </c>
      <c r="F9">
        <v>253.67845708396018</v>
      </c>
    </row>
    <row r="10" spans="1:6" ht="12.75">
      <c r="A10" t="s">
        <v>11</v>
      </c>
      <c r="B10">
        <v>-45.08490804182304</v>
      </c>
      <c r="C10">
        <v>-392.5785383420577</v>
      </c>
      <c r="D10">
        <v>302.4087222584116</v>
      </c>
      <c r="E10">
        <v>231.61332009510494</v>
      </c>
      <c r="F10">
        <v>186.5284120532819</v>
      </c>
    </row>
    <row r="11" spans="1:6" ht="12.75">
      <c r="A11" t="s">
        <v>12</v>
      </c>
      <c r="B11">
        <v>1.0604623801141315</v>
      </c>
      <c r="C11">
        <v>-344.9784001809871</v>
      </c>
      <c r="D11">
        <v>347.09932494121534</v>
      </c>
      <c r="E11">
        <v>293.65718015980804</v>
      </c>
      <c r="F11">
        <v>294.71764253992217</v>
      </c>
    </row>
    <row r="12" spans="1:6" ht="12.75">
      <c r="A12" t="s">
        <v>13</v>
      </c>
      <c r="B12">
        <v>-38.43539883006039</v>
      </c>
      <c r="C12">
        <v>-385.6509805844587</v>
      </c>
      <c r="D12">
        <v>308.78018292433796</v>
      </c>
      <c r="E12">
        <v>253.31265662592247</v>
      </c>
      <c r="F12">
        <v>214.87725779586208</v>
      </c>
    </row>
    <row r="13" spans="1:6" ht="12.75">
      <c r="A13" t="s">
        <v>14</v>
      </c>
      <c r="B13">
        <v>-39.44304463138681</v>
      </c>
      <c r="C13">
        <v>-384.81641050214535</v>
      </c>
      <c r="D13">
        <v>305.93032123937166</v>
      </c>
      <c r="E13">
        <v>124.93641153119638</v>
      </c>
      <c r="F13">
        <v>85.49336689980957</v>
      </c>
    </row>
    <row r="14" spans="1:6" ht="12.75">
      <c r="A14" t="s">
        <v>15</v>
      </c>
      <c r="B14">
        <v>636.3664274718669</v>
      </c>
      <c r="C14">
        <v>355.21309119062283</v>
      </c>
      <c r="D14">
        <v>917.519763753111</v>
      </c>
      <c r="E14">
        <v>272.1809668859274</v>
      </c>
      <c r="F14">
        <v>908.5473943577944</v>
      </c>
    </row>
    <row r="15" spans="1:6" ht="12.75">
      <c r="A15" t="s">
        <v>16</v>
      </c>
      <c r="B15">
        <v>-30.82666074259022</v>
      </c>
      <c r="C15">
        <v>-377.4931073301498</v>
      </c>
      <c r="D15">
        <v>315.8397858449694</v>
      </c>
      <c r="E15">
        <v>152.6540780622965</v>
      </c>
      <c r="F15">
        <v>121.82741731970627</v>
      </c>
    </row>
    <row r="16" spans="1:6" ht="12.75">
      <c r="A16" t="s">
        <v>17</v>
      </c>
      <c r="B16">
        <v>-100.10984392941573</v>
      </c>
      <c r="C16">
        <v>-444.97823442742526</v>
      </c>
      <c r="D16">
        <v>244.75854656859383</v>
      </c>
      <c r="E16">
        <v>140.80575328398456</v>
      </c>
      <c r="F16">
        <v>40.695909354568826</v>
      </c>
    </row>
    <row r="17" spans="1:6" ht="12.75">
      <c r="A17" t="s">
        <v>18</v>
      </c>
      <c r="B17">
        <v>-72.68928601606333</v>
      </c>
      <c r="C17">
        <v>-417.33358498374696</v>
      </c>
      <c r="D17">
        <v>271.95501295162023</v>
      </c>
      <c r="E17">
        <v>121.54877670544433</v>
      </c>
      <c r="F17">
        <v>48.85949068938099</v>
      </c>
    </row>
    <row r="18" spans="1:6" ht="12.75">
      <c r="A18" t="s">
        <v>19</v>
      </c>
      <c r="B18">
        <v>-48.160123355205826</v>
      </c>
      <c r="C18">
        <v>-393.97758121906963</v>
      </c>
      <c r="D18">
        <v>297.657334508658</v>
      </c>
      <c r="E18">
        <v>136.49323657060685</v>
      </c>
      <c r="F18">
        <v>88.33311321540103</v>
      </c>
    </row>
    <row r="19" spans="1:6" ht="12.75">
      <c r="A19" t="s">
        <v>20</v>
      </c>
      <c r="B19">
        <v>-129.566726265387</v>
      </c>
      <c r="C19">
        <v>-474.72983651254003</v>
      </c>
      <c r="D19">
        <v>215.59638398176605</v>
      </c>
      <c r="E19">
        <v>184.31838714889386</v>
      </c>
      <c r="F19">
        <v>54.75166088350688</v>
      </c>
    </row>
    <row r="20" spans="1:6" ht="12.75">
      <c r="A20" t="s">
        <v>21</v>
      </c>
      <c r="B20">
        <v>-138.19879280192794</v>
      </c>
      <c r="C20">
        <v>-483.0203364909429</v>
      </c>
      <c r="D20">
        <v>206.62275088708702</v>
      </c>
      <c r="E20">
        <v>184.31838714889386</v>
      </c>
      <c r="F20">
        <v>46.11959434696592</v>
      </c>
    </row>
    <row r="21" spans="1:6" ht="12.75">
      <c r="A21" t="s">
        <v>22</v>
      </c>
      <c r="B21">
        <v>-160.0015391081336</v>
      </c>
      <c r="C21">
        <v>-502.47754658258583</v>
      </c>
      <c r="D21">
        <v>182.4744683663186</v>
      </c>
      <c r="E21">
        <v>288.59252214482035</v>
      </c>
      <c r="F21">
        <v>128.59098303668674</v>
      </c>
    </row>
    <row r="22" spans="1:6" ht="12.75">
      <c r="A22" t="s">
        <v>23</v>
      </c>
      <c r="B22">
        <v>-228.36964710597968</v>
      </c>
      <c r="C22">
        <v>-566.0916349098463</v>
      </c>
      <c r="D22">
        <v>109.352340697887</v>
      </c>
      <c r="E22">
        <v>304.45106761098253</v>
      </c>
      <c r="F22">
        <v>76.08142050500285</v>
      </c>
    </row>
    <row r="23" spans="1:6" ht="12.75">
      <c r="A23" t="s">
        <v>24</v>
      </c>
      <c r="B23">
        <v>-38.06330032477341</v>
      </c>
      <c r="C23">
        <v>-381.6100557344834</v>
      </c>
      <c r="D23">
        <v>305.48345508493657</v>
      </c>
      <c r="E23">
        <v>94.50887705697521</v>
      </c>
      <c r="F23">
        <v>56.4455767322018</v>
      </c>
    </row>
    <row r="24" spans="1:6" ht="12.75">
      <c r="A24" t="s">
        <v>25</v>
      </c>
      <c r="B24">
        <v>-61.6136385906877</v>
      </c>
      <c r="C24">
        <v>-406.34759941001147</v>
      </c>
      <c r="D24">
        <v>283.1203222286361</v>
      </c>
      <c r="E24">
        <v>119.14960189967094</v>
      </c>
      <c r="F24">
        <v>57.53596330898324</v>
      </c>
    </row>
    <row r="25" spans="1:6" ht="12.75">
      <c r="A25" t="s">
        <v>26</v>
      </c>
      <c r="B25">
        <v>85.59815836748655</v>
      </c>
      <c r="C25">
        <v>-260.4487136765388</v>
      </c>
      <c r="D25">
        <v>431.6450304115119</v>
      </c>
      <c r="E25">
        <v>162.46190466829816</v>
      </c>
      <c r="F25">
        <v>248.0600630357847</v>
      </c>
    </row>
    <row r="26" spans="1:6" ht="12.75">
      <c r="A26" t="s">
        <v>27</v>
      </c>
      <c r="B26">
        <v>274.23568554712466</v>
      </c>
      <c r="C26">
        <v>-59.54200297812474</v>
      </c>
      <c r="D26">
        <v>608.0133740723741</v>
      </c>
      <c r="E26">
        <v>115.20295934417369</v>
      </c>
      <c r="F26">
        <v>389.43864489129834</v>
      </c>
    </row>
    <row r="27" spans="1:6" ht="12.75">
      <c r="A27" t="s">
        <v>28</v>
      </c>
      <c r="B27">
        <v>-222.62050879108813</v>
      </c>
      <c r="C27">
        <v>-522.3137288811627</v>
      </c>
      <c r="D27">
        <v>77.0727112989864</v>
      </c>
      <c r="E27">
        <v>574.9304364516672</v>
      </c>
      <c r="F27">
        <v>352.3099276605791</v>
      </c>
    </row>
    <row r="28" spans="1:6" ht="12.75">
      <c r="A28" t="s">
        <v>29</v>
      </c>
      <c r="B28">
        <v>-34.082365645674514</v>
      </c>
      <c r="C28">
        <v>-377.8315639150685</v>
      </c>
      <c r="D28">
        <v>309.6668326237194</v>
      </c>
      <c r="E28">
        <v>96.82887909415808</v>
      </c>
      <c r="F28">
        <v>62.74651344848357</v>
      </c>
    </row>
    <row r="29" spans="1:6" ht="12.75">
      <c r="A29" t="s">
        <v>30</v>
      </c>
      <c r="B29">
        <v>-74.8246888965542</v>
      </c>
      <c r="C29">
        <v>-418.62610722634344</v>
      </c>
      <c r="D29">
        <v>268.976729433235</v>
      </c>
      <c r="E29">
        <v>107.75472115965016</v>
      </c>
      <c r="F29">
        <v>32.93003226309595</v>
      </c>
    </row>
    <row r="30" spans="1:6" ht="12.75">
      <c r="A30" t="s">
        <v>31</v>
      </c>
      <c r="B30">
        <v>-104.25811327359976</v>
      </c>
      <c r="C30">
        <v>-450.04681751874307</v>
      </c>
      <c r="D30">
        <v>241.53059097154357</v>
      </c>
      <c r="E30">
        <v>172.2805275609258</v>
      </c>
      <c r="F30">
        <v>68.02241428732604</v>
      </c>
    </row>
    <row r="31" spans="1:6" ht="12.75">
      <c r="A31" t="s">
        <v>32</v>
      </c>
      <c r="B31">
        <v>12.958387591867762</v>
      </c>
      <c r="C31">
        <v>-334.5565008970591</v>
      </c>
      <c r="D31">
        <v>360.47327608079456</v>
      </c>
      <c r="E31">
        <v>179.20694522519364</v>
      </c>
      <c r="F31">
        <v>192.1653328170614</v>
      </c>
    </row>
    <row r="32" spans="1:6" ht="12.75">
      <c r="A32" t="s">
        <v>33</v>
      </c>
      <c r="B32">
        <v>191.4362377022635</v>
      </c>
      <c r="C32">
        <v>-139.89779567238037</v>
      </c>
      <c r="D32">
        <v>522.7702710769074</v>
      </c>
      <c r="E32">
        <v>407.21852082888336</v>
      </c>
      <c r="F32">
        <v>598.6547585311469</v>
      </c>
    </row>
    <row r="33" spans="1:6" ht="12.75">
      <c r="A33" t="s">
        <v>34</v>
      </c>
      <c r="B33">
        <v>-78.34233680100935</v>
      </c>
      <c r="C33">
        <v>-424.53567591130167</v>
      </c>
      <c r="D33">
        <v>267.85100230928293</v>
      </c>
      <c r="E33">
        <v>161.50343433339168</v>
      </c>
      <c r="F33">
        <v>83.16109753238233</v>
      </c>
    </row>
    <row r="34" spans="1:6" ht="12.75">
      <c r="A34" t="s">
        <v>35</v>
      </c>
      <c r="B34">
        <v>-78.76536443029784</v>
      </c>
      <c r="C34">
        <v>-423.4906576696766</v>
      </c>
      <c r="D34">
        <v>265.9599288090809</v>
      </c>
      <c r="E34">
        <v>125.68975242020922</v>
      </c>
      <c r="F34">
        <v>46.92438798991138</v>
      </c>
    </row>
    <row r="35" spans="1:6" ht="12.75">
      <c r="A35" t="s">
        <v>36</v>
      </c>
      <c r="B35">
        <v>71.27436835466926</v>
      </c>
      <c r="C35">
        <v>-275.77317886074565</v>
      </c>
      <c r="D35">
        <v>418.3219155700842</v>
      </c>
      <c r="E35">
        <v>196.0227614388594</v>
      </c>
      <c r="F35">
        <v>267.29712979352865</v>
      </c>
    </row>
    <row r="36" spans="1:6" ht="12.75">
      <c r="A36" t="s">
        <v>37</v>
      </c>
      <c r="B36">
        <v>347.1282370031323</v>
      </c>
      <c r="C36">
        <v>17.93742711876928</v>
      </c>
      <c r="D36">
        <v>676.3190468874953</v>
      </c>
      <c r="E36">
        <v>256.7146865005092</v>
      </c>
      <c r="F36">
        <v>603.8429235036415</v>
      </c>
    </row>
    <row r="37" spans="1:6" ht="12.75">
      <c r="A37" t="s">
        <v>38</v>
      </c>
      <c r="B37">
        <v>-30.265574321759132</v>
      </c>
      <c r="C37">
        <v>-373.1731452903287</v>
      </c>
      <c r="D37">
        <v>312.64199664681047</v>
      </c>
      <c r="E37">
        <v>84.60748263354839</v>
      </c>
      <c r="F37">
        <v>54.341908311789254</v>
      </c>
    </row>
    <row r="38" spans="1:6" ht="12.75">
      <c r="A38" t="s">
        <v>39</v>
      </c>
      <c r="B38">
        <v>144.11328713139415</v>
      </c>
      <c r="C38">
        <v>-193.35410638996268</v>
      </c>
      <c r="D38">
        <v>481.58068065275097</v>
      </c>
      <c r="E38">
        <v>372.0082313793529</v>
      </c>
      <c r="F38">
        <v>516.121518510747</v>
      </c>
    </row>
    <row r="39" spans="1:6" ht="12.75">
      <c r="A39" t="s">
        <v>40</v>
      </c>
      <c r="B39">
        <v>-443.710479530646</v>
      </c>
      <c r="C39">
        <v>-742.1295361327748</v>
      </c>
      <c r="D39">
        <v>-145.29142292851725</v>
      </c>
      <c r="E39">
        <v>457.32648623486375</v>
      </c>
      <c r="F39">
        <v>13.616006704217746</v>
      </c>
    </row>
    <row r="40" spans="1:6" ht="12.75">
      <c r="A40" t="s">
        <v>34</v>
      </c>
      <c r="B40">
        <v>-79.9569335197859</v>
      </c>
      <c r="C40">
        <v>-426.1126314499502</v>
      </c>
      <c r="D40">
        <v>266.19876441037843</v>
      </c>
      <c r="E40">
        <v>161.50343433339168</v>
      </c>
      <c r="F40">
        <v>81.54650081360577</v>
      </c>
    </row>
    <row r="41" spans="1:6" ht="12.75">
      <c r="A41" t="s">
        <v>41</v>
      </c>
      <c r="B41">
        <v>-9.886409538041505</v>
      </c>
      <c r="C41">
        <v>-356.6575994416766</v>
      </c>
      <c r="D41">
        <v>336.8847803655936</v>
      </c>
      <c r="E41">
        <v>275.4366470973619</v>
      </c>
      <c r="F41">
        <v>265.5502375593204</v>
      </c>
    </row>
    <row r="42" spans="1:6" ht="12.75">
      <c r="A42" t="s">
        <v>42</v>
      </c>
      <c r="B42">
        <v>-28.487841238319476</v>
      </c>
      <c r="C42">
        <v>-376.1818792121352</v>
      </c>
      <c r="D42">
        <v>319.2061967354963</v>
      </c>
      <c r="E42">
        <v>229.4084784485992</v>
      </c>
      <c r="F42">
        <v>200.92063721027972</v>
      </c>
    </row>
    <row r="43" spans="1:6" ht="12.75">
      <c r="A43" t="s">
        <v>43</v>
      </c>
      <c r="B43">
        <v>-37.932806472658655</v>
      </c>
      <c r="C43">
        <v>-385.4516070133028</v>
      </c>
      <c r="D43">
        <v>309.58599406798555</v>
      </c>
      <c r="E43">
        <v>190.65460781094143</v>
      </c>
      <c r="F43">
        <v>152.72180133828277</v>
      </c>
    </row>
    <row r="44" spans="1:6" ht="12.75">
      <c r="A44" t="s">
        <v>44</v>
      </c>
      <c r="B44">
        <v>191.77227264407247</v>
      </c>
      <c r="C44">
        <v>-119.51390225281438</v>
      </c>
      <c r="D44">
        <v>503.0584475409593</v>
      </c>
      <c r="E44">
        <v>532.5346184588454</v>
      </c>
      <c r="F44">
        <v>724.3068911029179</v>
      </c>
    </row>
    <row r="45" spans="1:6" ht="12.75">
      <c r="A45" t="s">
        <v>45</v>
      </c>
      <c r="B45">
        <v>136.15055189010428</v>
      </c>
      <c r="C45">
        <v>-205.98877226532153</v>
      </c>
      <c r="D45">
        <v>478.2898760455301</v>
      </c>
      <c r="E45">
        <v>112.05644158640187</v>
      </c>
      <c r="F45">
        <v>248.20699347650617</v>
      </c>
    </row>
    <row r="46" spans="1:6" ht="12.75">
      <c r="A46" t="s">
        <v>46</v>
      </c>
      <c r="B46">
        <v>122.60344512461376</v>
      </c>
      <c r="C46">
        <v>-222.2344917245524</v>
      </c>
      <c r="D46">
        <v>467.4413819737799</v>
      </c>
      <c r="E46">
        <v>267.4078086098412</v>
      </c>
      <c r="F46">
        <v>390.01125373445495</v>
      </c>
    </row>
    <row r="47" spans="1:6" ht="12.75">
      <c r="A47" t="s">
        <v>47</v>
      </c>
      <c r="B47">
        <v>55.259797564803534</v>
      </c>
      <c r="C47">
        <v>-284.64898245712925</v>
      </c>
      <c r="D47">
        <v>395.1685775867363</v>
      </c>
      <c r="E47">
        <v>374.3942107236945</v>
      </c>
      <c r="F47">
        <v>429.65400828849806</v>
      </c>
    </row>
    <row r="48" spans="1:6" ht="12.75">
      <c r="A48" t="s">
        <v>48</v>
      </c>
      <c r="B48">
        <v>55.31293724924936</v>
      </c>
      <c r="C48">
        <v>-278.0242521103711</v>
      </c>
      <c r="D48">
        <v>388.65012660886987</v>
      </c>
      <c r="E48">
        <v>-5.035284809369017</v>
      </c>
      <c r="F48">
        <v>50.27765243988034</v>
      </c>
    </row>
    <row r="49" spans="1:6" ht="12.75">
      <c r="A49" t="s">
        <v>49</v>
      </c>
      <c r="B49">
        <v>125.44715015030414</v>
      </c>
      <c r="C49">
        <v>-219.6289627955287</v>
      </c>
      <c r="D49">
        <v>470.523263096137</v>
      </c>
      <c r="E49">
        <v>254.98967981515807</v>
      </c>
      <c r="F49">
        <v>380.4368299654622</v>
      </c>
    </row>
    <row r="50" spans="1:6" ht="12.75">
      <c r="A50" t="s">
        <v>50</v>
      </c>
      <c r="B50">
        <v>-106.54459045472184</v>
      </c>
      <c r="C50">
        <v>-450.04529718546615</v>
      </c>
      <c r="D50">
        <v>236.95611627602244</v>
      </c>
      <c r="E50">
        <v>117.105504965152</v>
      </c>
      <c r="F50">
        <v>10.560914510430148</v>
      </c>
    </row>
    <row r="51" spans="1:6" ht="12.75">
      <c r="A51" t="s">
        <v>51</v>
      </c>
      <c r="B51">
        <v>-73.78535577131049</v>
      </c>
      <c r="C51">
        <v>-419.2236835504633</v>
      </c>
      <c r="D51">
        <v>271.6529720078423</v>
      </c>
      <c r="E51">
        <v>138.34060117105236</v>
      </c>
      <c r="F51">
        <v>64.55524539974186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I1">
      <selection activeCell="J7" sqref="J7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0.45188835335682953</v>
      </c>
      <c r="C2">
        <v>16.48891630471104</v>
      </c>
      <c r="D2">
        <v>5.989362608871396E-06</v>
      </c>
      <c r="E2">
        <v>25119.770456407146</v>
      </c>
      <c r="F2">
        <v>1833186.4035547872</v>
      </c>
      <c r="G2">
        <v>1004790.818256286</v>
      </c>
      <c r="H2">
        <v>438.5408623063918</v>
      </c>
      <c r="I2">
        <v>440.61052240465943</v>
      </c>
      <c r="J2">
        <f aca="true" t="shared" si="0" ref="J2:J7">(I2-6)/43</f>
        <v>10.10722145127115</v>
      </c>
      <c r="K2">
        <f aca="true" t="shared" si="1" ref="K2:K7">EXP(J2)</f>
        <v>24519.437547589972</v>
      </c>
      <c r="L2">
        <f aca="true" t="shared" si="2" ref="L2:L7">K2*43</f>
        <v>1054335.8145463688</v>
      </c>
      <c r="M2">
        <f aca="true" t="shared" si="3" ref="M2:M7">1-L2/$F$2</f>
        <v>0.42486164391036596</v>
      </c>
      <c r="O2" s="18">
        <f>I2-din2!$H$2</f>
        <v>2.0696600982676614</v>
      </c>
      <c r="P2" s="18">
        <f aca="true" t="shared" si="4" ref="P2:P7">EXP(-O2/2)</f>
        <v>0.35528675708642105</v>
      </c>
      <c r="Q2" s="19">
        <f>P2/SUM(din1!$P$2:$P$15,din2!$P$2:$P$15,din3!$P$2:$P$4)</f>
        <v>0.20194182106310657</v>
      </c>
    </row>
    <row r="3" spans="2:17" ht="12.75">
      <c r="B3" t="s">
        <v>2</v>
      </c>
      <c r="C3" t="s">
        <v>145</v>
      </c>
      <c r="D3" t="s">
        <v>3</v>
      </c>
      <c r="I3">
        <v>438.5408623063918</v>
      </c>
      <c r="J3">
        <f t="shared" si="0"/>
        <v>10.059089821078878</v>
      </c>
      <c r="K3">
        <f t="shared" si="1"/>
        <v>23367.22833154155</v>
      </c>
      <c r="L3">
        <f t="shared" si="2"/>
        <v>1004790.8182562867</v>
      </c>
      <c r="M3">
        <f t="shared" si="3"/>
        <v>0.4518883533568292</v>
      </c>
      <c r="O3" s="3">
        <f>I3-din2!$H$2</f>
        <v>0</v>
      </c>
      <c r="P3">
        <f t="shared" si="4"/>
        <v>1</v>
      </c>
      <c r="Q3" s="4">
        <f>P3/SUM(din1!$P$2:$P$15,din2!$P$2:$P$15,din3!$P$2:$P$4)</f>
        <v>0.5683910729438914</v>
      </c>
    </row>
    <row r="4" spans="1:17" ht="12.75">
      <c r="A4" t="s">
        <v>0</v>
      </c>
      <c r="B4">
        <v>94.5972788006734</v>
      </c>
      <c r="C4">
        <v>133.455613044843</v>
      </c>
      <c r="D4">
        <v>98.68121033106135</v>
      </c>
      <c r="I4">
        <v>450.1114741430928</v>
      </c>
      <c r="J4">
        <f t="shared" si="0"/>
        <v>10.328173817281227</v>
      </c>
      <c r="K4">
        <f t="shared" si="1"/>
        <v>30582.21216987894</v>
      </c>
      <c r="L4">
        <f t="shared" si="2"/>
        <v>1315035.1233047945</v>
      </c>
      <c r="M4">
        <f t="shared" si="3"/>
        <v>0.28265062366010885</v>
      </c>
      <c r="O4" s="3">
        <f>I4-din2!$H$2</f>
        <v>11.570611836701005</v>
      </c>
      <c r="P4">
        <f t="shared" si="4"/>
        <v>0.003072370337624344</v>
      </c>
      <c r="Q4" s="4">
        <f>P4/SUM(din1!$P$2:$P$15,din2!$P$2:$P$15,din3!$P$2:$P$4)</f>
        <v>0.0017463078726832866</v>
      </c>
    </row>
    <row r="5" spans="1:17" ht="12.75">
      <c r="A5" t="s">
        <v>1</v>
      </c>
      <c r="B5">
        <v>0.0006927595979766554</v>
      </c>
      <c r="C5">
        <v>0.006130045261564687</v>
      </c>
      <c r="I5">
        <v>445.9139886579609</v>
      </c>
      <c r="J5">
        <f t="shared" si="0"/>
        <v>10.230557875766532</v>
      </c>
      <c r="K5">
        <f t="shared" si="1"/>
        <v>27737.980099386026</v>
      </c>
      <c r="L5">
        <f t="shared" si="2"/>
        <v>1192733.1442735991</v>
      </c>
      <c r="M5">
        <f t="shared" si="3"/>
        <v>0.34936614085685214</v>
      </c>
      <c r="O5" s="3">
        <f>I5-din2!$H$2</f>
        <v>7.373126351569113</v>
      </c>
      <c r="P5">
        <f t="shared" si="4"/>
        <v>0.02505797407436061</v>
      </c>
      <c r="Q5" s="4">
        <f>P5/SUM(din1!$P$2:$P$15,din2!$P$2:$P$15,din3!$P$2:$P$4)</f>
        <v>0.014242728769926041</v>
      </c>
    </row>
    <row r="6" spans="9:17" ht="12.75">
      <c r="I6">
        <v>449.6625590253598</v>
      </c>
      <c r="J6">
        <f t="shared" si="0"/>
        <v>10.317733930822321</v>
      </c>
      <c r="K6">
        <f t="shared" si="1"/>
        <v>30264.598159025314</v>
      </c>
      <c r="L6">
        <f t="shared" si="2"/>
        <v>1301377.7208380885</v>
      </c>
      <c r="M6">
        <f t="shared" si="3"/>
        <v>0.29010071299102613</v>
      </c>
      <c r="O6" s="3">
        <f>I6-din2!$H$2</f>
        <v>11.121696718968053</v>
      </c>
      <c r="P6">
        <f t="shared" si="4"/>
        <v>0.0038455126362689227</v>
      </c>
      <c r="Q6" s="4">
        <f>P6/SUM(din1!$P$2:$P$15,din2!$P$2:$P$15,din3!$P$2:$P$4)</f>
        <v>0.0021857550533481854</v>
      </c>
    </row>
    <row r="7" spans="9:17" ht="12.75">
      <c r="I7">
        <v>446.7754989120296</v>
      </c>
      <c r="J7">
        <f t="shared" si="0"/>
        <v>10.250592997954177</v>
      </c>
      <c r="K7">
        <f t="shared" si="1"/>
        <v>28299.318383545236</v>
      </c>
      <c r="L7">
        <f t="shared" si="2"/>
        <v>1216870.6904924451</v>
      </c>
      <c r="M7">
        <f t="shared" si="3"/>
        <v>0.3361991513068314</v>
      </c>
      <c r="O7" s="3">
        <f>I7-din2!$H$2</f>
        <v>8.234636605637832</v>
      </c>
      <c r="P7">
        <f t="shared" si="4"/>
        <v>0.01628813577399663</v>
      </c>
      <c r="Q7" s="4">
        <f>P7/SUM(din1!$P$2:$P$15,din2!$P$2:$P$15,din3!$P$2:$P$4)</f>
        <v>0.009258030968837726</v>
      </c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-52.25002360972226</v>
      </c>
      <c r="C9">
        <v>-357.197777160119</v>
      </c>
      <c r="D9">
        <v>252.69772994067446</v>
      </c>
      <c r="E9">
        <v>305.92848069368245</v>
      </c>
      <c r="F9">
        <v>253.67845708396018</v>
      </c>
      <c r="O9" s="3"/>
    </row>
    <row r="10" spans="1:15" ht="12.75">
      <c r="A10" t="s">
        <v>11</v>
      </c>
      <c r="B10">
        <v>-29.925307298989367</v>
      </c>
      <c r="C10">
        <v>-350.1258306890701</v>
      </c>
      <c r="D10">
        <v>290.27521609109135</v>
      </c>
      <c r="E10">
        <v>216.45371935227126</v>
      </c>
      <c r="F10">
        <v>186.5284120532819</v>
      </c>
      <c r="O10" s="3"/>
    </row>
    <row r="11" spans="1:15" ht="12.75">
      <c r="A11" t="s">
        <v>12</v>
      </c>
      <c r="B11">
        <v>-123.34242077764134</v>
      </c>
      <c r="C11">
        <v>-427.26621908537464</v>
      </c>
      <c r="D11">
        <v>180.58137753009197</v>
      </c>
      <c r="E11">
        <v>418.0600633175635</v>
      </c>
      <c r="F11">
        <v>294.71764253992217</v>
      </c>
      <c r="O11" s="3"/>
    </row>
    <row r="12" spans="1:15" ht="12.75">
      <c r="A12" t="s">
        <v>13</v>
      </c>
      <c r="B12">
        <v>-148.02391315632815</v>
      </c>
      <c r="C12">
        <v>-454.98125249500544</v>
      </c>
      <c r="D12">
        <v>158.93342618234914</v>
      </c>
      <c r="E12">
        <v>362.9011709521902</v>
      </c>
      <c r="F12">
        <v>214.87725779586208</v>
      </c>
      <c r="O12" s="3"/>
    </row>
    <row r="13" spans="1:6" ht="12.75">
      <c r="A13" t="s">
        <v>14</v>
      </c>
      <c r="B13">
        <v>-8.851035387304591</v>
      </c>
      <c r="C13">
        <v>-326.6115404838111</v>
      </c>
      <c r="D13">
        <v>308.9094697092019</v>
      </c>
      <c r="E13">
        <v>94.34440228711416</v>
      </c>
      <c r="F13">
        <v>85.49336689980957</v>
      </c>
    </row>
    <row r="14" spans="1:6" ht="12.75">
      <c r="A14" t="s">
        <v>15</v>
      </c>
      <c r="B14">
        <v>545.8497602941294</v>
      </c>
      <c r="C14">
        <v>287.1893106293194</v>
      </c>
      <c r="D14">
        <v>804.5102099589394</v>
      </c>
      <c r="E14">
        <v>362.69763406366496</v>
      </c>
      <c r="F14">
        <v>908.5473943577944</v>
      </c>
    </row>
    <row r="15" spans="1:6" ht="12.75">
      <c r="A15" t="s">
        <v>16</v>
      </c>
      <c r="B15">
        <v>2.1572714552049064</v>
      </c>
      <c r="C15">
        <v>-316.6075502334378</v>
      </c>
      <c r="D15">
        <v>320.92209314384763</v>
      </c>
      <c r="E15">
        <v>119.67014586450136</v>
      </c>
      <c r="F15">
        <v>121.82741731970627</v>
      </c>
    </row>
    <row r="16" spans="1:6" ht="12.75">
      <c r="A16" t="s">
        <v>17</v>
      </c>
      <c r="B16">
        <v>-35.68019030508104</v>
      </c>
      <c r="C16">
        <v>-351.39439055517107</v>
      </c>
      <c r="D16">
        <v>280.03400994500896</v>
      </c>
      <c r="E16">
        <v>76.37609965964987</v>
      </c>
      <c r="F16">
        <v>40.695909354568826</v>
      </c>
    </row>
    <row r="17" spans="1:6" ht="12.75">
      <c r="A17" t="s">
        <v>18</v>
      </c>
      <c r="B17">
        <v>-21.79808871585483</v>
      </c>
      <c r="C17">
        <v>-338.0233126230946</v>
      </c>
      <c r="D17">
        <v>294.427135191385</v>
      </c>
      <c r="E17">
        <v>70.65757940523582</v>
      </c>
      <c r="F17">
        <v>48.85949068938099</v>
      </c>
    </row>
    <row r="18" spans="1:6" ht="12.75">
      <c r="A18" t="s">
        <v>19</v>
      </c>
      <c r="B18">
        <v>-14.827274119759949</v>
      </c>
      <c r="C18">
        <v>-332.94065564466973</v>
      </c>
      <c r="D18">
        <v>303.2861074051498</v>
      </c>
      <c r="E18">
        <v>103.16038733516098</v>
      </c>
      <c r="F18">
        <v>88.33311321540103</v>
      </c>
    </row>
    <row r="19" spans="1:6" ht="12.75">
      <c r="A19" t="s">
        <v>20</v>
      </c>
      <c r="B19">
        <v>-20.21306567943764</v>
      </c>
      <c r="C19">
        <v>-331.0499193220415</v>
      </c>
      <c r="D19">
        <v>290.6237879631662</v>
      </c>
      <c r="E19">
        <v>74.96472656294452</v>
      </c>
      <c r="F19">
        <v>54.75166088350688</v>
      </c>
    </row>
    <row r="20" spans="1:6" ht="12.75">
      <c r="A20" t="s">
        <v>21</v>
      </c>
      <c r="B20">
        <v>-28.8451322159786</v>
      </c>
      <c r="C20">
        <v>-339.6106325459496</v>
      </c>
      <c r="D20">
        <v>281.9203681139924</v>
      </c>
      <c r="E20">
        <v>74.96472656294452</v>
      </c>
      <c r="F20">
        <v>46.11959434696592</v>
      </c>
    </row>
    <row r="21" spans="1:6" ht="12.75">
      <c r="A21" t="s">
        <v>22</v>
      </c>
      <c r="B21">
        <v>-196.11327881823576</v>
      </c>
      <c r="C21">
        <v>-507.81374364869987</v>
      </c>
      <c r="D21">
        <v>115.58718601222836</v>
      </c>
      <c r="E21">
        <v>324.7042618549225</v>
      </c>
      <c r="F21">
        <v>128.59098303668674</v>
      </c>
    </row>
    <row r="22" spans="1:6" ht="12.75">
      <c r="A22" t="s">
        <v>23</v>
      </c>
      <c r="B22">
        <v>-196.65773276989123</v>
      </c>
      <c r="C22">
        <v>-507.844205065706</v>
      </c>
      <c r="D22">
        <v>114.52873952592356</v>
      </c>
      <c r="E22">
        <v>272.7391532748941</v>
      </c>
      <c r="F22">
        <v>76.08142050500285</v>
      </c>
    </row>
    <row r="23" spans="1:6" ht="12.75">
      <c r="A23" t="s">
        <v>24</v>
      </c>
      <c r="B23">
        <v>20.3482361542397</v>
      </c>
      <c r="C23">
        <v>-293.6899441120118</v>
      </c>
      <c r="D23">
        <v>334.38641642049123</v>
      </c>
      <c r="E23">
        <v>36.0973405779621</v>
      </c>
      <c r="F23">
        <v>56.4455767322018</v>
      </c>
    </row>
    <row r="24" spans="1:6" ht="12.75">
      <c r="A24" t="s">
        <v>25</v>
      </c>
      <c r="B24">
        <v>29.310716340181585</v>
      </c>
      <c r="C24">
        <v>-282.2050034008629</v>
      </c>
      <c r="D24">
        <v>340.826436081226</v>
      </c>
      <c r="E24">
        <v>28.225246968801656</v>
      </c>
      <c r="F24">
        <v>57.53596330898324</v>
      </c>
    </row>
    <row r="25" spans="1:6" ht="12.75">
      <c r="A25" t="s">
        <v>26</v>
      </c>
      <c r="B25">
        <v>65.23004316713917</v>
      </c>
      <c r="C25">
        <v>-253.6590272551676</v>
      </c>
      <c r="D25">
        <v>384.11911358944593</v>
      </c>
      <c r="E25">
        <v>182.83001986864554</v>
      </c>
      <c r="F25">
        <v>248.0600630357847</v>
      </c>
    </row>
    <row r="26" spans="1:6" ht="12.75">
      <c r="A26" t="s">
        <v>27</v>
      </c>
      <c r="B26">
        <v>203.79495628201113</v>
      </c>
      <c r="C26">
        <v>-103.29716344300971</v>
      </c>
      <c r="D26">
        <v>510.88707600703196</v>
      </c>
      <c r="E26">
        <v>185.6436886092872</v>
      </c>
      <c r="F26">
        <v>389.43864489129834</v>
      </c>
    </row>
    <row r="27" spans="1:6" ht="12.75">
      <c r="A27" t="s">
        <v>28</v>
      </c>
      <c r="B27">
        <v>-237.82336810363142</v>
      </c>
      <c r="C27">
        <v>-510.8401237131838</v>
      </c>
      <c r="D27">
        <v>35.19338750592095</v>
      </c>
      <c r="E27">
        <v>590.1332957642105</v>
      </c>
      <c r="F27">
        <v>352.3099276605791</v>
      </c>
    </row>
    <row r="28" spans="1:6" ht="12.75">
      <c r="A28" t="s">
        <v>29</v>
      </c>
      <c r="B28">
        <v>-34.31146669443734</v>
      </c>
      <c r="C28">
        <v>-351.07630577493256</v>
      </c>
      <c r="D28">
        <v>282.4533723860579</v>
      </c>
      <c r="E28">
        <v>97.05798014292091</v>
      </c>
      <c r="F28">
        <v>62.74651344848357</v>
      </c>
    </row>
    <row r="29" spans="1:6" ht="12.75">
      <c r="A29" t="s">
        <v>30</v>
      </c>
      <c r="B29">
        <v>-72.3166487504938</v>
      </c>
      <c r="C29">
        <v>-389.0612923278755</v>
      </c>
      <c r="D29">
        <v>244.42799482688787</v>
      </c>
      <c r="E29">
        <v>105.24668101358975</v>
      </c>
      <c r="F29">
        <v>32.93003226309595</v>
      </c>
    </row>
    <row r="30" spans="1:6" ht="12.75">
      <c r="A30" t="s">
        <v>31</v>
      </c>
      <c r="B30">
        <v>-40.81052434558832</v>
      </c>
      <c r="C30">
        <v>-357.52879015349043</v>
      </c>
      <c r="D30">
        <v>275.9077414623138</v>
      </c>
      <c r="E30">
        <v>108.83293863291436</v>
      </c>
      <c r="F30">
        <v>68.02241428732604</v>
      </c>
    </row>
    <row r="31" spans="1:6" ht="12.75">
      <c r="A31" t="s">
        <v>32</v>
      </c>
      <c r="B31">
        <v>-10.599800138594588</v>
      </c>
      <c r="C31">
        <v>-330.44164544456316</v>
      </c>
      <c r="D31">
        <v>309.24204516737393</v>
      </c>
      <c r="E31">
        <v>202.765132955656</v>
      </c>
      <c r="F31">
        <v>192.1653328170614</v>
      </c>
    </row>
    <row r="32" spans="1:6" ht="12.75">
      <c r="A32" t="s">
        <v>33</v>
      </c>
      <c r="B32">
        <v>259.45509774861847</v>
      </c>
      <c r="C32">
        <v>-35.59244090407833</v>
      </c>
      <c r="D32">
        <v>554.5026364013153</v>
      </c>
      <c r="E32">
        <v>339.1996607825284</v>
      </c>
      <c r="F32">
        <v>598.6547585311469</v>
      </c>
    </row>
    <row r="33" spans="1:6" ht="12.75">
      <c r="A33" t="s">
        <v>34</v>
      </c>
      <c r="B33">
        <v>-64.93115882960153</v>
      </c>
      <c r="C33">
        <v>-383.98438544226633</v>
      </c>
      <c r="D33">
        <v>254.12206778306324</v>
      </c>
      <c r="E33">
        <v>148.09225636198386</v>
      </c>
      <c r="F33">
        <v>83.16109753238233</v>
      </c>
    </row>
    <row r="34" spans="1:6" ht="12.75">
      <c r="A34" t="s">
        <v>35</v>
      </c>
      <c r="B34">
        <v>-120.04471161420683</v>
      </c>
      <c r="C34">
        <v>-434.86066618050006</v>
      </c>
      <c r="D34">
        <v>194.77124295208637</v>
      </c>
      <c r="E34">
        <v>166.9690996041182</v>
      </c>
      <c r="F34">
        <v>46.92438798991138</v>
      </c>
    </row>
    <row r="35" spans="1:6" ht="12.75">
      <c r="A35" t="s">
        <v>36</v>
      </c>
      <c r="B35">
        <v>-18.240165515931437</v>
      </c>
      <c r="C35">
        <v>-332.3977579544149</v>
      </c>
      <c r="D35">
        <v>295.917426922552</v>
      </c>
      <c r="E35">
        <v>285.5372953094601</v>
      </c>
      <c r="F35">
        <v>267.29712979352865</v>
      </c>
    </row>
    <row r="36" spans="1:6" ht="12.75">
      <c r="A36" t="s">
        <v>37</v>
      </c>
      <c r="B36">
        <v>305.9663455317952</v>
      </c>
      <c r="C36">
        <v>2.9405030656145072</v>
      </c>
      <c r="D36">
        <v>608.9921879979759</v>
      </c>
      <c r="E36">
        <v>297.8765779718463</v>
      </c>
      <c r="F36">
        <v>603.8429235036415</v>
      </c>
    </row>
    <row r="37" spans="1:6" ht="12.75">
      <c r="A37" t="s">
        <v>38</v>
      </c>
      <c r="B37">
        <v>58.007385860752464</v>
      </c>
      <c r="C37">
        <v>-251.3485810299097</v>
      </c>
      <c r="D37">
        <v>367.3633527514146</v>
      </c>
      <c r="E37">
        <v>-3.66547754896321</v>
      </c>
      <c r="F37">
        <v>54.341908311789254</v>
      </c>
    </row>
    <row r="38" spans="1:6" ht="12.75">
      <c r="A38" t="s">
        <v>39</v>
      </c>
      <c r="B38">
        <v>53.54439933058279</v>
      </c>
      <c r="C38">
        <v>-253.25098392925833</v>
      </c>
      <c r="D38">
        <v>360.3397825904239</v>
      </c>
      <c r="E38">
        <v>462.57711918016423</v>
      </c>
      <c r="F38">
        <v>516.121518510747</v>
      </c>
    </row>
    <row r="39" spans="1:6" ht="12.75">
      <c r="A39" t="s">
        <v>40</v>
      </c>
      <c r="B39">
        <v>-343.0087677506899</v>
      </c>
      <c r="C39">
        <v>-617.4051958408612</v>
      </c>
      <c r="D39">
        <v>-68.61233966051861</v>
      </c>
      <c r="E39">
        <v>356.62477445490765</v>
      </c>
      <c r="F39">
        <v>13.616006704217746</v>
      </c>
    </row>
    <row r="40" spans="1:6" ht="12.75">
      <c r="A40" t="s">
        <v>34</v>
      </c>
      <c r="B40">
        <v>-63.53965565946899</v>
      </c>
      <c r="C40">
        <v>-382.5519331542864</v>
      </c>
      <c r="D40">
        <v>255.47262183534846</v>
      </c>
      <c r="E40">
        <v>145.08615647307477</v>
      </c>
      <c r="F40">
        <v>81.54650081360577</v>
      </c>
    </row>
    <row r="41" spans="1:6" ht="12.75">
      <c r="A41" t="s">
        <v>41</v>
      </c>
      <c r="B41">
        <v>-65.39179374549519</v>
      </c>
      <c r="C41">
        <v>-381.8639648064347</v>
      </c>
      <c r="D41">
        <v>251.0803773154443</v>
      </c>
      <c r="E41">
        <v>330.9420313048156</v>
      </c>
      <c r="F41">
        <v>265.5502375593204</v>
      </c>
    </row>
    <row r="42" spans="1:6" ht="12.75">
      <c r="A42" t="s">
        <v>42</v>
      </c>
      <c r="B42">
        <v>-55.256587032310335</v>
      </c>
      <c r="C42">
        <v>-374.7428695364628</v>
      </c>
      <c r="D42">
        <v>264.22969547184215</v>
      </c>
      <c r="E42">
        <v>256.17722424259006</v>
      </c>
      <c r="F42">
        <v>200.92063721027972</v>
      </c>
    </row>
    <row r="43" spans="1:6" ht="12.75">
      <c r="A43" t="s">
        <v>43</v>
      </c>
      <c r="B43">
        <v>-102.27378231983528</v>
      </c>
      <c r="C43">
        <v>-417.76435259398113</v>
      </c>
      <c r="D43">
        <v>213.21678795431058</v>
      </c>
      <c r="E43">
        <v>254.99558365811805</v>
      </c>
      <c r="F43">
        <v>152.72180133828277</v>
      </c>
    </row>
    <row r="44" spans="1:6" ht="12.75">
      <c r="A44" t="s">
        <v>44</v>
      </c>
      <c r="B44">
        <v>273.140972879709</v>
      </c>
      <c r="C44">
        <v>0.44911760384604804</v>
      </c>
      <c r="D44">
        <v>545.832828155572</v>
      </c>
      <c r="E44">
        <v>451.1659182232089</v>
      </c>
      <c r="F44">
        <v>724.3068911029179</v>
      </c>
    </row>
    <row r="45" spans="1:6" ht="12.75">
      <c r="A45" t="s">
        <v>45</v>
      </c>
      <c r="B45">
        <v>6.924011943679773</v>
      </c>
      <c r="C45">
        <v>-297.4968390271064</v>
      </c>
      <c r="D45">
        <v>311.3448629144659</v>
      </c>
      <c r="E45">
        <v>241.2829815328264</v>
      </c>
      <c r="F45">
        <v>248.20699347650617</v>
      </c>
    </row>
    <row r="46" spans="1:6" ht="12.75">
      <c r="A46" t="s">
        <v>46</v>
      </c>
      <c r="B46">
        <v>232.4501828223555</v>
      </c>
      <c r="C46">
        <v>-68.55874103978397</v>
      </c>
      <c r="D46">
        <v>533.4591066844949</v>
      </c>
      <c r="E46">
        <v>157.56107091209947</v>
      </c>
      <c r="F46">
        <v>390.01125373445495</v>
      </c>
    </row>
    <row r="47" spans="1:6" ht="12.75">
      <c r="A47" t="s">
        <v>47</v>
      </c>
      <c r="B47">
        <v>65.44189615233927</v>
      </c>
      <c r="C47">
        <v>-247.44264039095327</v>
      </c>
      <c r="D47">
        <v>378.3264326956318</v>
      </c>
      <c r="E47">
        <v>364.2121121361588</v>
      </c>
      <c r="F47">
        <v>429.65400828849806</v>
      </c>
    </row>
    <row r="48" spans="1:6" ht="12.75">
      <c r="A48" t="s">
        <v>48</v>
      </c>
      <c r="B48">
        <v>44.63882343026978</v>
      </c>
      <c r="C48">
        <v>-262.5649574065598</v>
      </c>
      <c r="D48">
        <v>351.8426042670994</v>
      </c>
      <c r="E48">
        <v>5.638829009610561</v>
      </c>
      <c r="F48">
        <v>50.27765243988034</v>
      </c>
    </row>
    <row r="49" spans="1:6" ht="12.75">
      <c r="A49" t="s">
        <v>49</v>
      </c>
      <c r="B49">
        <v>44.842747181305526</v>
      </c>
      <c r="C49">
        <v>-269.86573250900176</v>
      </c>
      <c r="D49">
        <v>359.5512268716128</v>
      </c>
      <c r="E49">
        <v>335.5940827841567</v>
      </c>
      <c r="F49">
        <v>380.4368299654622</v>
      </c>
    </row>
    <row r="50" spans="1:6" ht="12.75">
      <c r="A50" t="s">
        <v>50</v>
      </c>
      <c r="B50">
        <v>-106.20110970354646</v>
      </c>
      <c r="C50">
        <v>-422.45953254428184</v>
      </c>
      <c r="D50">
        <v>210.05731313718888</v>
      </c>
      <c r="E50">
        <v>116.76202421397662</v>
      </c>
      <c r="F50">
        <v>10.560914510430148</v>
      </c>
    </row>
    <row r="51" spans="1:6" ht="12.75">
      <c r="A51" t="s">
        <v>51</v>
      </c>
      <c r="B51">
        <v>0.1741564837413705</v>
      </c>
      <c r="C51">
        <v>-314.6064474464225</v>
      </c>
      <c r="D51">
        <v>314.9547604139052</v>
      </c>
      <c r="E51">
        <v>64.3810889160005</v>
      </c>
      <c r="F51">
        <v>64.55524539974186</v>
      </c>
    </row>
    <row r="54" spans="1:4" ht="12.75">
      <c r="A54" s="18" t="s">
        <v>165</v>
      </c>
      <c r="B54" s="18"/>
      <c r="C54" s="18"/>
      <c r="D54" s="18"/>
    </row>
    <row r="57" spans="2:5" ht="12.75">
      <c r="B57">
        <v>0.424861643910366</v>
      </c>
      <c r="C57">
        <v>14.774241342518</v>
      </c>
      <c r="D57">
        <v>1.5683631692E-05</v>
      </c>
      <c r="E57">
        <v>26358.3953636592</v>
      </c>
    </row>
    <row r="58" spans="2:4" ht="12.75">
      <c r="B58" s="5" t="s">
        <v>135</v>
      </c>
      <c r="C58" s="5" t="s">
        <v>136</v>
      </c>
      <c r="D58" s="5" t="s">
        <v>3</v>
      </c>
    </row>
    <row r="59" spans="2:4" ht="12.75">
      <c r="B59" s="5">
        <v>110.053752844698</v>
      </c>
      <c r="C59" s="5">
        <v>-62.6747629455085</v>
      </c>
      <c r="D59" s="5">
        <v>215.766700729555</v>
      </c>
    </row>
    <row r="60" spans="2:3" ht="12.75">
      <c r="B60">
        <v>8.1915093341E-05</v>
      </c>
      <c r="C60">
        <v>0.017861782088983</v>
      </c>
    </row>
    <row r="61" spans="2:7" ht="12.75">
      <c r="B61" t="s">
        <v>52</v>
      </c>
      <c r="C61" t="s">
        <v>53</v>
      </c>
      <c r="D61" t="s">
        <v>53</v>
      </c>
      <c r="E61" t="s">
        <v>54</v>
      </c>
      <c r="F61" t="s">
        <v>55</v>
      </c>
      <c r="G61" t="s">
        <v>56</v>
      </c>
    </row>
    <row r="62" spans="1:5" ht="12.75">
      <c r="A62" t="s">
        <v>10</v>
      </c>
      <c r="B62">
        <v>223.474687057463</v>
      </c>
      <c r="C62">
        <v>-294.591427221622</v>
      </c>
      <c r="D62">
        <v>354.998967274616</v>
      </c>
      <c r="E62">
        <v>30.2037700264971</v>
      </c>
    </row>
    <row r="63" spans="1:5" ht="12.75">
      <c r="A63" t="s">
        <v>11</v>
      </c>
      <c r="B63">
        <v>300.384313655098</v>
      </c>
      <c r="C63">
        <v>-435.100807939549</v>
      </c>
      <c r="D63">
        <v>207.389004735916</v>
      </c>
      <c r="E63">
        <v>-113.855901601816</v>
      </c>
    </row>
    <row r="64" spans="1:5" ht="12.75">
      <c r="A64" t="s">
        <v>12</v>
      </c>
      <c r="B64">
        <v>340.460745874669</v>
      </c>
      <c r="C64">
        <v>-369.774106053457</v>
      </c>
      <c r="D64">
        <v>278.287899383962</v>
      </c>
      <c r="E64">
        <v>-45.7431033347473</v>
      </c>
    </row>
    <row r="65" spans="1:5" ht="12.75">
      <c r="A65" t="s">
        <v>13</v>
      </c>
      <c r="B65">
        <v>302.842029507887</v>
      </c>
      <c r="C65">
        <v>-412.134046972521</v>
      </c>
      <c r="D65">
        <v>236.204503548471</v>
      </c>
      <c r="E65">
        <v>-87.9647717120249</v>
      </c>
    </row>
    <row r="66" spans="1:5" ht="12.75">
      <c r="A66" t="s">
        <v>14</v>
      </c>
      <c r="B66">
        <v>110.842590060228</v>
      </c>
      <c r="C66">
        <v>-351.304242266526</v>
      </c>
      <c r="D66">
        <v>300.605795945689</v>
      </c>
      <c r="E66">
        <v>-25.3492231604189</v>
      </c>
    </row>
    <row r="67" spans="1:5" ht="12.75">
      <c r="A67" t="s">
        <v>15</v>
      </c>
      <c r="B67">
        <v>294.651276745561</v>
      </c>
      <c r="C67">
        <v>354.220837310546</v>
      </c>
      <c r="D67">
        <v>873.57139791392</v>
      </c>
      <c r="E67">
        <v>613.896117612233</v>
      </c>
    </row>
    <row r="68" spans="1:5" ht="12.75">
      <c r="A68" t="s">
        <v>16</v>
      </c>
      <c r="B68">
        <v>189.509434081327</v>
      </c>
      <c r="C68">
        <v>-392.921217126918</v>
      </c>
      <c r="D68">
        <v>257.557183603674</v>
      </c>
      <c r="E68">
        <v>-67.6820167616215</v>
      </c>
    </row>
    <row r="69" spans="1:5" ht="12.75">
      <c r="A69" t="s">
        <v>17</v>
      </c>
      <c r="B69">
        <v>174.667725185</v>
      </c>
      <c r="C69">
        <v>-456.837087880342</v>
      </c>
      <c r="D69">
        <v>188.89345621948</v>
      </c>
      <c r="E69">
        <v>-133.971815830431</v>
      </c>
    </row>
    <row r="70" spans="1:5" ht="12.75">
      <c r="A70" t="s">
        <v>18</v>
      </c>
      <c r="B70">
        <v>171.091963193879</v>
      </c>
      <c r="C70">
        <v>-443.310015698241</v>
      </c>
      <c r="D70">
        <v>198.845070689244</v>
      </c>
      <c r="E70">
        <v>-122.232472504498</v>
      </c>
    </row>
    <row r="71" spans="1:5" ht="12.75">
      <c r="A71" t="s">
        <v>19</v>
      </c>
      <c r="B71">
        <v>39.6345470412554</v>
      </c>
      <c r="C71">
        <v>-267.693730394668</v>
      </c>
      <c r="D71">
        <v>365.090862742959</v>
      </c>
      <c r="E71">
        <v>48.6985661741455</v>
      </c>
    </row>
    <row r="72" spans="1:5" ht="12.75">
      <c r="A72" t="s">
        <v>20</v>
      </c>
      <c r="B72">
        <v>94.4826212266204</v>
      </c>
      <c r="C72">
        <v>-359.103936566606</v>
      </c>
      <c r="D72">
        <v>279.642015880378</v>
      </c>
      <c r="E72">
        <v>-39.7309603431135</v>
      </c>
    </row>
    <row r="73" spans="1:5" ht="12.75">
      <c r="A73" t="s">
        <v>21</v>
      </c>
      <c r="B73">
        <v>94.4826212266204</v>
      </c>
      <c r="C73">
        <v>-367.611288270009</v>
      </c>
      <c r="D73">
        <v>270.8852345107</v>
      </c>
      <c r="E73">
        <v>-48.3630268796545</v>
      </c>
    </row>
    <row r="74" spans="1:5" ht="12.75">
      <c r="A74" t="s">
        <v>22</v>
      </c>
      <c r="B74">
        <v>198.902510270361</v>
      </c>
      <c r="C74">
        <v>-387.831108088195</v>
      </c>
      <c r="D74">
        <v>247.208053620845</v>
      </c>
      <c r="E74">
        <v>-70.311527233675</v>
      </c>
    </row>
    <row r="75" spans="1:5" ht="12.75">
      <c r="A75" t="s">
        <v>23</v>
      </c>
      <c r="B75">
        <v>218.323325720185</v>
      </c>
      <c r="C75">
        <v>-457.167721411756</v>
      </c>
      <c r="D75">
        <v>172.683910981391</v>
      </c>
      <c r="E75">
        <v>-142.241905215182</v>
      </c>
    </row>
    <row r="76" spans="1:5" ht="12.75">
      <c r="A76" t="s">
        <v>24</v>
      </c>
      <c r="B76">
        <v>111.352340889847</v>
      </c>
      <c r="C76">
        <v>-378.648298409577</v>
      </c>
      <c r="D76">
        <v>268.834770094286</v>
      </c>
      <c r="E76">
        <v>-54.9067641576455</v>
      </c>
    </row>
    <row r="77" spans="1:5" ht="12.75">
      <c r="A77" t="s">
        <v>25</v>
      </c>
      <c r="B77">
        <v>116.035380302149</v>
      </c>
      <c r="C77">
        <v>-383.915453254486</v>
      </c>
      <c r="D77">
        <v>266.916619268153</v>
      </c>
      <c r="E77">
        <v>-58.4994169931664</v>
      </c>
    </row>
    <row r="78" spans="1:5" ht="12.75">
      <c r="A78" t="s">
        <v>26</v>
      </c>
      <c r="B78">
        <v>190.75456073755</v>
      </c>
      <c r="C78">
        <v>-269.032248253883</v>
      </c>
      <c r="D78">
        <v>383.643252850351</v>
      </c>
      <c r="E78">
        <v>57.3055022982337</v>
      </c>
    </row>
    <row r="79" spans="1:5" ht="12.75">
      <c r="A79" t="s">
        <v>27</v>
      </c>
      <c r="B79">
        <v>27.8607158914029</v>
      </c>
      <c r="C79">
        <v>66.2917705512877</v>
      </c>
      <c r="D79">
        <v>656.864087448503</v>
      </c>
      <c r="E79">
        <v>361.577928999895</v>
      </c>
    </row>
    <row r="80" spans="1:5" ht="12.75">
      <c r="A80" t="s">
        <v>28</v>
      </c>
      <c r="B80">
        <v>608.62498959668</v>
      </c>
      <c r="C80">
        <v>-533.606374074861</v>
      </c>
      <c r="D80">
        <v>20.9762502026586</v>
      </c>
      <c r="E80">
        <v>-256.315061936101</v>
      </c>
    </row>
    <row r="81" spans="1:5" ht="12.75">
      <c r="A81" t="s">
        <v>29</v>
      </c>
      <c r="B81">
        <v>-2.86614247166051</v>
      </c>
      <c r="C81">
        <v>-247.664450511874</v>
      </c>
      <c r="D81">
        <v>378.889762352162</v>
      </c>
      <c r="E81">
        <v>65.612655920144</v>
      </c>
    </row>
    <row r="82" spans="1:5" ht="12.75">
      <c r="A82" t="s">
        <v>30</v>
      </c>
      <c r="B82">
        <v>107.564403819027</v>
      </c>
      <c r="C82">
        <v>-399.08589472738</v>
      </c>
      <c r="D82">
        <v>249.817151615516</v>
      </c>
      <c r="E82">
        <v>-74.6343715559317</v>
      </c>
    </row>
    <row r="83" spans="1:5" ht="12.75">
      <c r="A83" t="s">
        <v>31</v>
      </c>
      <c r="B83">
        <v>76.3464509537412</v>
      </c>
      <c r="C83">
        <v>-326.485751838494</v>
      </c>
      <c r="D83">
        <v>309.837678505663</v>
      </c>
      <c r="E83">
        <v>-8.32403666641518</v>
      </c>
    </row>
    <row r="84" spans="1:5" ht="12.75">
      <c r="A84" t="s">
        <v>32</v>
      </c>
      <c r="B84">
        <v>222.429324648969</v>
      </c>
      <c r="C84">
        <v>-356.251987868221</v>
      </c>
      <c r="D84">
        <v>295.724004204404</v>
      </c>
      <c r="E84">
        <v>-30.2639918319084</v>
      </c>
    </row>
    <row r="85" spans="1:5" ht="12.75">
      <c r="A85" t="s">
        <v>33</v>
      </c>
      <c r="B85">
        <v>369.743349631612</v>
      </c>
      <c r="C85">
        <v>-78.8541829252832</v>
      </c>
      <c r="D85">
        <v>536.677000724353</v>
      </c>
      <c r="E85">
        <v>228.911408899534</v>
      </c>
    </row>
    <row r="86" spans="1:5" ht="12.75">
      <c r="A86" t="s">
        <v>34</v>
      </c>
      <c r="B86">
        <v>158.198152564402</v>
      </c>
      <c r="C86">
        <v>-401.801297357747</v>
      </c>
      <c r="D86">
        <v>251.727187293706</v>
      </c>
      <c r="E86">
        <v>-75.0370550320204</v>
      </c>
    </row>
    <row r="87" spans="1:5" ht="12.75">
      <c r="A87" t="s">
        <v>35</v>
      </c>
      <c r="B87">
        <v>46.0085164638229</v>
      </c>
      <c r="C87">
        <v>-318.63876917746</v>
      </c>
      <c r="D87">
        <v>320.470512229637</v>
      </c>
      <c r="E87">
        <v>0.91587152608848</v>
      </c>
    </row>
    <row r="88" spans="1:5" ht="12.75">
      <c r="A88" t="s">
        <v>36</v>
      </c>
      <c r="B88">
        <v>208.690332038417</v>
      </c>
      <c r="C88">
        <v>-269.011657462398</v>
      </c>
      <c r="D88">
        <v>386.22525297262</v>
      </c>
      <c r="E88">
        <v>58.6067977551109</v>
      </c>
    </row>
    <row r="89" spans="1:5" ht="12.75">
      <c r="A89" t="s">
        <v>37</v>
      </c>
      <c r="B89">
        <v>282.882545736249</v>
      </c>
      <c r="C89">
        <v>10.6854675919619</v>
      </c>
      <c r="D89">
        <v>631.235287942821</v>
      </c>
      <c r="E89">
        <v>320.960377767391</v>
      </c>
    </row>
    <row r="90" spans="1:5" ht="12.75">
      <c r="A90" t="s">
        <v>38</v>
      </c>
      <c r="B90">
        <v>137.173959857288</v>
      </c>
      <c r="C90">
        <v>-402.619417889005</v>
      </c>
      <c r="D90">
        <v>236.955314798007</v>
      </c>
      <c r="E90">
        <v>-82.8320515454988</v>
      </c>
    </row>
    <row r="91" spans="1:5" ht="12.75">
      <c r="A91" t="s">
        <v>39</v>
      </c>
      <c r="B91">
        <v>440.500872041342</v>
      </c>
      <c r="C91">
        <v>-239.91902673651</v>
      </c>
      <c r="D91">
        <v>391.160319675319</v>
      </c>
      <c r="E91">
        <v>75.6206464694049</v>
      </c>
    </row>
    <row r="92" spans="1:5" ht="12.75">
      <c r="A92" t="s">
        <v>40</v>
      </c>
      <c r="B92">
        <v>322.408102892503</v>
      </c>
      <c r="C92">
        <v>-582.242433530706</v>
      </c>
      <c r="D92">
        <v>-35.3417588458654</v>
      </c>
      <c r="E92">
        <v>-308.792096188286</v>
      </c>
    </row>
    <row r="93" spans="1:5" ht="12.75">
      <c r="A93" t="s">
        <v>34</v>
      </c>
      <c r="B93">
        <v>158.198152564402</v>
      </c>
      <c r="C93">
        <v>-403.376640493939</v>
      </c>
      <c r="D93">
        <v>250.073336992345</v>
      </c>
      <c r="E93">
        <v>-76.651651750797</v>
      </c>
    </row>
    <row r="94" spans="1:5" ht="12.75">
      <c r="A94" t="s">
        <v>41</v>
      </c>
      <c r="B94">
        <v>334.099805688945</v>
      </c>
      <c r="C94">
        <v>-391.543878769332</v>
      </c>
      <c r="D94">
        <v>254.444742510082</v>
      </c>
      <c r="E94">
        <v>-68.5495681296248</v>
      </c>
    </row>
    <row r="95" spans="1:5" ht="12.75">
      <c r="A95" t="s">
        <v>42</v>
      </c>
      <c r="B95">
        <v>242.765250459369</v>
      </c>
      <c r="C95">
        <v>-369.732237513778</v>
      </c>
      <c r="D95">
        <v>286.043011015598</v>
      </c>
      <c r="E95">
        <v>-41.84461324909</v>
      </c>
    </row>
    <row r="96" spans="1:5" ht="12.75">
      <c r="A96" t="s">
        <v>43</v>
      </c>
      <c r="B96">
        <v>214.457741157121</v>
      </c>
      <c r="C96">
        <v>-388.808448610148</v>
      </c>
      <c r="D96">
        <v>265.336568972471</v>
      </c>
      <c r="E96">
        <v>-61.7359398188384</v>
      </c>
    </row>
    <row r="97" spans="1:5" ht="12.75">
      <c r="A97" t="s">
        <v>44</v>
      </c>
      <c r="B97">
        <v>563.991917718645</v>
      </c>
      <c r="C97">
        <v>-133.50583226307</v>
      </c>
      <c r="D97">
        <v>454.135779031614</v>
      </c>
      <c r="E97">
        <v>160.314973384271</v>
      </c>
    </row>
    <row r="98" spans="1:5" ht="12.75">
      <c r="A98" t="s">
        <v>45</v>
      </c>
      <c r="B98">
        <v>179.855880145227</v>
      </c>
      <c r="C98">
        <v>-251.596859861064</v>
      </c>
      <c r="D98">
        <v>388.299086523622</v>
      </c>
      <c r="E98">
        <v>68.3511133312788</v>
      </c>
    </row>
    <row r="99" spans="1:5" ht="12.75">
      <c r="A99" t="s">
        <v>46</v>
      </c>
      <c r="B99">
        <v>341.460597060355</v>
      </c>
      <c r="C99">
        <v>-272.905169977832</v>
      </c>
      <c r="D99">
        <v>370.00648332603</v>
      </c>
      <c r="E99">
        <v>48.5506566740991</v>
      </c>
    </row>
    <row r="100" spans="1:5" ht="12.75">
      <c r="A100" t="s">
        <v>47</v>
      </c>
      <c r="B100">
        <v>411.048487112383</v>
      </c>
      <c r="C100">
        <v>-301.223087877423</v>
      </c>
      <c r="D100">
        <v>338.434130229653</v>
      </c>
      <c r="E100">
        <v>18.6055211761148</v>
      </c>
    </row>
    <row r="101" spans="1:5" ht="12.75">
      <c r="A101" t="s">
        <v>48</v>
      </c>
      <c r="B101">
        <v>73.737300558043</v>
      </c>
      <c r="C101">
        <v>-331.662070494535</v>
      </c>
      <c r="D101">
        <v>284.742774258209</v>
      </c>
      <c r="E101">
        <v>-23.4596481181627</v>
      </c>
    </row>
    <row r="102" spans="1:5" ht="12.75">
      <c r="A102" t="s">
        <v>49</v>
      </c>
      <c r="B102">
        <v>264.534473682419</v>
      </c>
      <c r="C102">
        <v>-209.807047380229</v>
      </c>
      <c r="D102">
        <v>441.611759946315</v>
      </c>
      <c r="E102">
        <v>115.902356283042</v>
      </c>
    </row>
    <row r="103" spans="1:5" ht="12.75">
      <c r="A103" t="s">
        <v>50</v>
      </c>
      <c r="B103">
        <v>186.882845294608</v>
      </c>
      <c r="C103">
        <v>-491.90383910983</v>
      </c>
      <c r="D103">
        <v>139.259977541473</v>
      </c>
      <c r="E103">
        <v>-176.321930784178</v>
      </c>
    </row>
    <row r="104" spans="1:5" ht="12.75">
      <c r="A104" t="s">
        <v>51</v>
      </c>
      <c r="B104">
        <v>42.9745873623834</v>
      </c>
      <c r="C104">
        <v>-295.517247643568</v>
      </c>
      <c r="D104">
        <v>338.678563718285</v>
      </c>
      <c r="E104">
        <v>21.5806580373584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J2" sqref="J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0.44693576932103196</v>
      </c>
      <c r="C2">
        <v>10.505407290651537</v>
      </c>
      <c r="D2">
        <v>3.369028952571185E-05</v>
      </c>
      <c r="E2">
        <v>25996.662255722375</v>
      </c>
      <c r="F2">
        <v>1833186.4035547872</v>
      </c>
      <c r="G2">
        <v>1013869.8279731725</v>
      </c>
      <c r="H2">
        <v>440.927653470019</v>
      </c>
      <c r="I2">
        <v>440.927653470019</v>
      </c>
      <c r="J2">
        <f>(I2-8)/43</f>
        <v>10.068084964419047</v>
      </c>
      <c r="K2">
        <f>EXP(J2)</f>
        <v>23578.368092399352</v>
      </c>
      <c r="L2">
        <f>K2*43</f>
        <v>1013869.8279731722</v>
      </c>
      <c r="M2">
        <f>1-L2/$F$2</f>
        <v>0.4469357693210322</v>
      </c>
      <c r="O2" s="3">
        <f>I2-din2!$H$2</f>
        <v>2.3867911636272083</v>
      </c>
      <c r="P2">
        <f>EXP(-O2/2)</f>
        <v>0.3031900077236325</v>
      </c>
      <c r="Q2" s="4">
        <f>P2/SUM(din1!$P$2:$P$15,din2!$P$2:$P$15,din3!$P$2:$P$4)</f>
        <v>0.1723304937959022</v>
      </c>
    </row>
    <row r="3" spans="2:15" ht="12.75">
      <c r="B3" t="s">
        <v>64</v>
      </c>
      <c r="C3" t="s">
        <v>60</v>
      </c>
      <c r="D3" t="s">
        <v>61</v>
      </c>
      <c r="E3" t="s">
        <v>3</v>
      </c>
      <c r="O3" s="3"/>
    </row>
    <row r="4" spans="1:15" ht="12.75">
      <c r="A4" t="s">
        <v>0</v>
      </c>
      <c r="B4">
        <v>184.55857730840935</v>
      </c>
      <c r="C4">
        <v>-66.05875629986367</v>
      </c>
      <c r="D4">
        <v>-14.059155736783408</v>
      </c>
      <c r="E4">
        <v>530.3884922991598</v>
      </c>
      <c r="O4" s="3"/>
    </row>
    <row r="5" spans="1:15" ht="12.75">
      <c r="A5" t="s">
        <v>1</v>
      </c>
      <c r="B5">
        <v>0.00802208041520669</v>
      </c>
      <c r="C5">
        <v>0.012371513931081435</v>
      </c>
      <c r="D5">
        <v>0.00031231911740957645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-12.224885492502466</v>
      </c>
      <c r="C9">
        <v>-332.4633215128948</v>
      </c>
      <c r="D9">
        <v>308.01355052788995</v>
      </c>
      <c r="E9">
        <v>265.90334257646265</v>
      </c>
      <c r="F9">
        <v>253.67845708396018</v>
      </c>
      <c r="O9" s="3"/>
    </row>
    <row r="10" spans="1:15" ht="12.75">
      <c r="A10" t="s">
        <v>11</v>
      </c>
      <c r="B10">
        <v>-189.7131436602195</v>
      </c>
      <c r="C10">
        <v>-503.3744885445546</v>
      </c>
      <c r="D10">
        <v>123.94820122411562</v>
      </c>
      <c r="E10">
        <v>376.2415557135014</v>
      </c>
      <c r="F10">
        <v>186.5284120532819</v>
      </c>
      <c r="O10" s="3"/>
    </row>
    <row r="11" spans="1:15" ht="12.75">
      <c r="A11" t="s">
        <v>12</v>
      </c>
      <c r="B11">
        <v>-104.73788608738852</v>
      </c>
      <c r="C11">
        <v>-421.8281787001966</v>
      </c>
      <c r="D11">
        <v>212.35240652541955</v>
      </c>
      <c r="E11">
        <v>399.4555286273107</v>
      </c>
      <c r="F11">
        <v>294.71764253992217</v>
      </c>
      <c r="O11" s="3"/>
    </row>
    <row r="12" spans="1:15" ht="12.75">
      <c r="A12" t="s">
        <v>13</v>
      </c>
      <c r="B12">
        <v>-48.715694826222546</v>
      </c>
      <c r="C12">
        <v>-367.24957290786404</v>
      </c>
      <c r="D12">
        <v>269.81818325541894</v>
      </c>
      <c r="E12">
        <v>263.5929526220846</v>
      </c>
      <c r="F12">
        <v>214.87725779586208</v>
      </c>
      <c r="O12" s="3"/>
    </row>
    <row r="13" spans="1:6" ht="12.75">
      <c r="A13" t="s">
        <v>14</v>
      </c>
      <c r="B13">
        <v>102.32070987602452</v>
      </c>
      <c r="C13">
        <v>-207.11353546624395</v>
      </c>
      <c r="D13">
        <v>411.754955218293</v>
      </c>
      <c r="E13">
        <v>-16.827342976214954</v>
      </c>
      <c r="F13">
        <v>85.49336689980957</v>
      </c>
    </row>
    <row r="14" spans="1:6" ht="12.75">
      <c r="A14" t="s">
        <v>15</v>
      </c>
      <c r="B14">
        <v>551.0025113739625</v>
      </c>
      <c r="C14">
        <v>284.42019629768384</v>
      </c>
      <c r="D14">
        <v>817.5848264502413</v>
      </c>
      <c r="E14">
        <v>357.54488298383177</v>
      </c>
      <c r="F14">
        <v>908.5473943577944</v>
      </c>
    </row>
    <row r="15" spans="1:6" ht="12.75">
      <c r="A15" t="s">
        <v>16</v>
      </c>
      <c r="B15">
        <v>-180.67806063790772</v>
      </c>
      <c r="C15">
        <v>-499.002912058143</v>
      </c>
      <c r="D15">
        <v>137.64679078232757</v>
      </c>
      <c r="E15">
        <v>302.505477957614</v>
      </c>
      <c r="F15">
        <v>121.82741731970627</v>
      </c>
    </row>
    <row r="16" spans="1:6" ht="12.75">
      <c r="A16" t="s">
        <v>17</v>
      </c>
      <c r="B16">
        <v>-52.795876667897446</v>
      </c>
      <c r="C16">
        <v>-361.57909609882836</v>
      </c>
      <c r="D16">
        <v>255.98734276303344</v>
      </c>
      <c r="E16">
        <v>93.49178602246627</v>
      </c>
      <c r="F16">
        <v>40.695909354568826</v>
      </c>
    </row>
    <row r="17" spans="1:6" ht="12.75">
      <c r="A17" t="s">
        <v>18</v>
      </c>
      <c r="B17">
        <v>-75.07289810273669</v>
      </c>
      <c r="C17">
        <v>-380.43170169071993</v>
      </c>
      <c r="D17">
        <v>230.28590548524653</v>
      </c>
      <c r="E17">
        <v>123.93238879211768</v>
      </c>
      <c r="F17">
        <v>48.85949068938099</v>
      </c>
    </row>
    <row r="18" spans="1:6" ht="12.75">
      <c r="A18" t="s">
        <v>19</v>
      </c>
      <c r="B18">
        <v>-5.824980956510004</v>
      </c>
      <c r="C18">
        <v>-319.2712541092668</v>
      </c>
      <c r="D18">
        <v>307.6212921962468</v>
      </c>
      <c r="E18">
        <v>94.15809417191103</v>
      </c>
      <c r="F18">
        <v>88.33311321540103</v>
      </c>
    </row>
    <row r="19" spans="1:6" ht="12.75">
      <c r="A19" t="s">
        <v>20</v>
      </c>
      <c r="B19">
        <v>-39.67127324363589</v>
      </c>
      <c r="C19">
        <v>-352.01875810248254</v>
      </c>
      <c r="D19">
        <v>272.6762116152108</v>
      </c>
      <c r="E19">
        <v>94.42293412714277</v>
      </c>
      <c r="F19">
        <v>54.75166088350688</v>
      </c>
    </row>
    <row r="20" spans="1:6" ht="12.75">
      <c r="A20" t="s">
        <v>21</v>
      </c>
      <c r="B20">
        <v>-48.30333978017685</v>
      </c>
      <c r="C20">
        <v>-360.5199153067027</v>
      </c>
      <c r="D20">
        <v>263.9132357463491</v>
      </c>
      <c r="E20">
        <v>94.42293412714277</v>
      </c>
      <c r="F20">
        <v>46.11959434696592</v>
      </c>
    </row>
    <row r="21" spans="1:6" ht="12.75">
      <c r="A21" t="s">
        <v>22</v>
      </c>
      <c r="B21">
        <v>66.30034207044147</v>
      </c>
      <c r="C21">
        <v>-246.79436144814608</v>
      </c>
      <c r="D21">
        <v>379.395045589029</v>
      </c>
      <c r="E21">
        <v>62.29064096624527</v>
      </c>
      <c r="F21">
        <v>128.59098303668674</v>
      </c>
    </row>
    <row r="22" spans="1:6" ht="12.75">
      <c r="A22" t="s">
        <v>23</v>
      </c>
      <c r="B22">
        <v>-185.0588929524071</v>
      </c>
      <c r="C22">
        <v>-492.35723790311386</v>
      </c>
      <c r="D22">
        <v>122.2394519982997</v>
      </c>
      <c r="E22">
        <v>261.14031345740995</v>
      </c>
      <c r="F22">
        <v>76.08142050500285</v>
      </c>
    </row>
    <row r="23" spans="1:6" ht="12.75">
      <c r="A23" t="s">
        <v>24</v>
      </c>
      <c r="B23">
        <v>-75.45293597141594</v>
      </c>
      <c r="C23">
        <v>-387.90866944760216</v>
      </c>
      <c r="D23">
        <v>237.0027975047703</v>
      </c>
      <c r="E23">
        <v>131.89851270361774</v>
      </c>
      <c r="F23">
        <v>56.4455767322018</v>
      </c>
    </row>
    <row r="24" spans="1:6" ht="12.75">
      <c r="A24" t="s">
        <v>25</v>
      </c>
      <c r="B24">
        <v>-5.1838617221769</v>
      </c>
      <c r="C24">
        <v>-316.18990546150513</v>
      </c>
      <c r="D24">
        <v>305.8221820171513</v>
      </c>
      <c r="E24">
        <v>62.71982503116014</v>
      </c>
      <c r="F24">
        <v>57.53596330898324</v>
      </c>
    </row>
    <row r="25" spans="1:6" ht="12.75">
      <c r="A25" t="s">
        <v>26</v>
      </c>
      <c r="B25">
        <v>-41.458752251374904</v>
      </c>
      <c r="C25">
        <v>-365.4449291897484</v>
      </c>
      <c r="D25">
        <v>282.5274246869986</v>
      </c>
      <c r="E25">
        <v>289.5188152871596</v>
      </c>
      <c r="F25">
        <v>248.0600630357847</v>
      </c>
    </row>
    <row r="26" spans="1:6" ht="12.75">
      <c r="A26" t="s">
        <v>27</v>
      </c>
      <c r="B26">
        <v>290.28913223956147</v>
      </c>
      <c r="C26">
        <v>-7.131409495114099</v>
      </c>
      <c r="D26">
        <v>587.709673974237</v>
      </c>
      <c r="E26">
        <v>99.14951265173686</v>
      </c>
      <c r="F26">
        <v>389.43864489129834</v>
      </c>
    </row>
    <row r="27" spans="1:6" ht="12.75">
      <c r="A27" t="s">
        <v>28</v>
      </c>
      <c r="B27">
        <v>41.84501621572571</v>
      </c>
      <c r="C27">
        <v>-277.03055892528545</v>
      </c>
      <c r="D27">
        <v>360.72059135673686</v>
      </c>
      <c r="E27">
        <v>310.4649114448534</v>
      </c>
      <c r="F27">
        <v>352.3099276605791</v>
      </c>
    </row>
    <row r="28" spans="1:6" ht="12.75">
      <c r="A28" t="s">
        <v>29</v>
      </c>
      <c r="B28">
        <v>19.10641029829341</v>
      </c>
      <c r="C28">
        <v>-294.6596144343997</v>
      </c>
      <c r="D28">
        <v>332.8724350309865</v>
      </c>
      <c r="E28">
        <v>43.64010315019016</v>
      </c>
      <c r="F28">
        <v>62.74651344848357</v>
      </c>
    </row>
    <row r="29" spans="1:6" ht="12.75">
      <c r="A29" t="s">
        <v>30</v>
      </c>
      <c r="B29">
        <v>-27.465156607674324</v>
      </c>
      <c r="C29">
        <v>-343.21887430775666</v>
      </c>
      <c r="D29">
        <v>288.28856109240803</v>
      </c>
      <c r="E29">
        <v>60.395188870770276</v>
      </c>
      <c r="F29">
        <v>32.93003226309595</v>
      </c>
    </row>
    <row r="30" spans="1:6" ht="12.75">
      <c r="A30" t="s">
        <v>31</v>
      </c>
      <c r="B30">
        <v>-78.70323397462091</v>
      </c>
      <c r="C30">
        <v>-390.2848317862645</v>
      </c>
      <c r="D30">
        <v>232.87836383702268</v>
      </c>
      <c r="E30">
        <v>146.72564826194696</v>
      </c>
      <c r="F30">
        <v>68.02241428732604</v>
      </c>
    </row>
    <row r="31" spans="1:6" ht="12.75">
      <c r="A31" t="s">
        <v>32</v>
      </c>
      <c r="B31">
        <v>-38.772626813692284</v>
      </c>
      <c r="C31">
        <v>-358.33859289895935</v>
      </c>
      <c r="D31">
        <v>280.7933392715748</v>
      </c>
      <c r="E31">
        <v>230.93795963075368</v>
      </c>
      <c r="F31">
        <v>192.1653328170614</v>
      </c>
    </row>
    <row r="32" spans="1:6" ht="12.75">
      <c r="A32" t="s">
        <v>33</v>
      </c>
      <c r="B32">
        <v>290.3064786945387</v>
      </c>
      <c r="C32">
        <v>-1.736328518867026</v>
      </c>
      <c r="D32">
        <v>582.3492859079445</v>
      </c>
      <c r="E32">
        <v>308.3482798366081</v>
      </c>
      <c r="F32">
        <v>598.6547585311469</v>
      </c>
    </row>
    <row r="33" spans="1:6" ht="12.75">
      <c r="A33" t="s">
        <v>34</v>
      </c>
      <c r="B33">
        <v>-104.54380388974558</v>
      </c>
      <c r="C33">
        <v>-421.7712218321996</v>
      </c>
      <c r="D33">
        <v>212.6836140527085</v>
      </c>
      <c r="E33">
        <v>187.7049014221279</v>
      </c>
      <c r="F33">
        <v>83.16109753238233</v>
      </c>
    </row>
    <row r="34" spans="1:6" ht="12.75">
      <c r="A34" t="s">
        <v>35</v>
      </c>
      <c r="B34">
        <v>52.28713120796269</v>
      </c>
      <c r="C34">
        <v>-255.83289995720784</v>
      </c>
      <c r="D34">
        <v>360.40716237313325</v>
      </c>
      <c r="E34">
        <v>-5.362743218051303</v>
      </c>
      <c r="F34">
        <v>46.92438798991138</v>
      </c>
    </row>
    <row r="35" spans="1:6" ht="12.75">
      <c r="A35" t="s">
        <v>36</v>
      </c>
      <c r="B35">
        <v>-10.145829389930611</v>
      </c>
      <c r="C35">
        <v>-334.89904334573004</v>
      </c>
      <c r="D35">
        <v>314.6073845658688</v>
      </c>
      <c r="E35">
        <v>277.44295918345927</v>
      </c>
      <c r="F35">
        <v>267.29712979352865</v>
      </c>
    </row>
    <row r="36" spans="1:6" ht="12.75">
      <c r="A36" t="s">
        <v>37</v>
      </c>
      <c r="B36">
        <v>330.9732467678781</v>
      </c>
      <c r="C36">
        <v>25.61570605934753</v>
      </c>
      <c r="D36">
        <v>636.3307874764087</v>
      </c>
      <c r="E36">
        <v>272.8696767357634</v>
      </c>
      <c r="F36">
        <v>603.8429235036415</v>
      </c>
    </row>
    <row r="37" spans="1:6" ht="12.75">
      <c r="A37" t="s">
        <v>38</v>
      </c>
      <c r="B37">
        <v>159.5612918871522</v>
      </c>
      <c r="C37">
        <v>-112.48285535890273</v>
      </c>
      <c r="D37">
        <v>431.60543913320714</v>
      </c>
      <c r="E37">
        <v>-105.21938357536297</v>
      </c>
      <c r="F37">
        <v>54.341908311789254</v>
      </c>
    </row>
    <row r="38" spans="1:6" ht="12.75">
      <c r="A38" t="s">
        <v>39</v>
      </c>
      <c r="B38">
        <v>81.89672529538154</v>
      </c>
      <c r="C38">
        <v>-232.2055065552223</v>
      </c>
      <c r="D38">
        <v>395.9989571459854</v>
      </c>
      <c r="E38">
        <v>434.2247932153655</v>
      </c>
      <c r="F38">
        <v>516.121518510747</v>
      </c>
    </row>
    <row r="39" spans="1:6" ht="12.75">
      <c r="A39" t="s">
        <v>40</v>
      </c>
      <c r="B39">
        <v>-238.2437715676393</v>
      </c>
      <c r="C39">
        <v>-525.0270445614468</v>
      </c>
      <c r="D39">
        <v>48.53950142616824</v>
      </c>
      <c r="E39">
        <v>251.85977827185704</v>
      </c>
      <c r="F39">
        <v>13.616006704217746</v>
      </c>
    </row>
    <row r="40" spans="1:6" ht="12.75">
      <c r="A40" t="s">
        <v>34</v>
      </c>
      <c r="B40">
        <v>-106.15840060852213</v>
      </c>
      <c r="C40">
        <v>-423.3280824556498</v>
      </c>
      <c r="D40">
        <v>211.01128123860553</v>
      </c>
      <c r="E40">
        <v>187.7049014221279</v>
      </c>
      <c r="F40">
        <v>81.54650081360577</v>
      </c>
    </row>
    <row r="41" spans="1:6" ht="12.75">
      <c r="A41" t="s">
        <v>41</v>
      </c>
      <c r="B41">
        <v>-128.46934494244954</v>
      </c>
      <c r="C41">
        <v>-444.7845589992798</v>
      </c>
      <c r="D41">
        <v>187.84586911438072</v>
      </c>
      <c r="E41">
        <v>394.01958250176995</v>
      </c>
      <c r="F41">
        <v>265.5502375593204</v>
      </c>
    </row>
    <row r="42" spans="1:6" ht="12.75">
      <c r="A42" t="s">
        <v>42</v>
      </c>
      <c r="B42">
        <v>-23.805344164763312</v>
      </c>
      <c r="C42">
        <v>-348.10413689007544</v>
      </c>
      <c r="D42">
        <v>300.4934485605488</v>
      </c>
      <c r="E42">
        <v>224.72598137504303</v>
      </c>
      <c r="F42">
        <v>200.92063721027972</v>
      </c>
    </row>
    <row r="43" spans="1:6" ht="12.75">
      <c r="A43" t="s">
        <v>43</v>
      </c>
      <c r="B43">
        <v>-151.49539203128882</v>
      </c>
      <c r="C43">
        <v>-471.9310221523487</v>
      </c>
      <c r="D43">
        <v>168.94023808977107</v>
      </c>
      <c r="E43">
        <v>304.2171933695716</v>
      </c>
      <c r="F43">
        <v>152.72180133828277</v>
      </c>
    </row>
    <row r="44" spans="1:6" ht="12.75">
      <c r="A44" t="s">
        <v>44</v>
      </c>
      <c r="B44">
        <v>275.77218348974196</v>
      </c>
      <c r="C44">
        <v>-23.38482058038346</v>
      </c>
      <c r="D44">
        <v>574.9291875598674</v>
      </c>
      <c r="E44">
        <v>448.53470761317595</v>
      </c>
      <c r="F44">
        <v>724.3068911029179</v>
      </c>
    </row>
    <row r="45" spans="1:6" ht="12.75">
      <c r="A45" t="s">
        <v>45</v>
      </c>
      <c r="B45">
        <v>-55.327016964590996</v>
      </c>
      <c r="C45">
        <v>-374.39091569745847</v>
      </c>
      <c r="D45">
        <v>263.7368817682765</v>
      </c>
      <c r="E45">
        <v>303.53401044109717</v>
      </c>
      <c r="F45">
        <v>248.20699347650617</v>
      </c>
    </row>
    <row r="46" spans="1:6" ht="12.75">
      <c r="A46" t="s">
        <v>46</v>
      </c>
      <c r="B46">
        <v>-73.15216177252375</v>
      </c>
      <c r="C46">
        <v>-384.5238766888952</v>
      </c>
      <c r="D46">
        <v>238.2195531438477</v>
      </c>
      <c r="E46">
        <v>463.1634155069787</v>
      </c>
      <c r="F46">
        <v>390.01125373445495</v>
      </c>
    </row>
    <row r="47" spans="1:6" ht="12.75">
      <c r="A47" t="s">
        <v>47</v>
      </c>
      <c r="B47">
        <v>55.628258969544845</v>
      </c>
      <c r="C47">
        <v>-264.4367058540186</v>
      </c>
      <c r="D47">
        <v>375.6932237931083</v>
      </c>
      <c r="E47">
        <v>374.0257493189532</v>
      </c>
      <c r="F47">
        <v>429.65400828849806</v>
      </c>
    </row>
    <row r="48" spans="1:6" ht="12.75">
      <c r="A48" t="s">
        <v>48</v>
      </c>
      <c r="B48">
        <v>-127.3985696707592</v>
      </c>
      <c r="C48">
        <v>-433.3066408969471</v>
      </c>
      <c r="D48">
        <v>178.50950155542867</v>
      </c>
      <c r="E48">
        <v>177.67622211063954</v>
      </c>
      <c r="F48">
        <v>50.27765243988034</v>
      </c>
    </row>
    <row r="49" spans="1:6" ht="12.75">
      <c r="A49" t="s">
        <v>49</v>
      </c>
      <c r="B49">
        <v>16.486465884004758</v>
      </c>
      <c r="C49">
        <v>-302.40983837646314</v>
      </c>
      <c r="D49">
        <v>335.38277014447266</v>
      </c>
      <c r="E49">
        <v>363.95036408145745</v>
      </c>
      <c r="F49">
        <v>380.4368299654622</v>
      </c>
    </row>
    <row r="50" spans="1:6" ht="12.75">
      <c r="A50" t="s">
        <v>50</v>
      </c>
      <c r="B50">
        <v>-111.71051624586823</v>
      </c>
      <c r="C50">
        <v>-408.4057035997866</v>
      </c>
      <c r="D50">
        <v>184.98467110805012</v>
      </c>
      <c r="E50">
        <v>122.27143075629839</v>
      </c>
      <c r="F50">
        <v>10.560914510430148</v>
      </c>
    </row>
    <row r="51" spans="1:6" ht="12.75">
      <c r="A51" t="s">
        <v>51</v>
      </c>
      <c r="B51">
        <v>6.507746726429076</v>
      </c>
      <c r="C51">
        <v>-307.8171291009231</v>
      </c>
      <c r="D51">
        <v>320.83262255378133</v>
      </c>
      <c r="E51">
        <v>58.04749867331279</v>
      </c>
      <c r="F51">
        <v>64.55524539974186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2" sqref="A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0.28093715188233326</v>
      </c>
      <c r="C2">
        <v>16.018659922881735</v>
      </c>
      <c r="D2">
        <v>0.0002566776636915291</v>
      </c>
      <c r="E2">
        <v>344.27212707446097</v>
      </c>
      <c r="F2">
        <v>19629.93533458581</v>
      </c>
      <c r="G2">
        <v>14115.157210052901</v>
      </c>
      <c r="H2">
        <v>253.13358759749408</v>
      </c>
      <c r="I2">
        <v>259.31641592338025</v>
      </c>
      <c r="J2">
        <f>(I2-4)/43</f>
        <v>5.937591067985587</v>
      </c>
      <c r="K2">
        <f>EXP(J2)</f>
        <v>379.02079361069167</v>
      </c>
      <c r="L2">
        <f>K2*43</f>
        <v>16297.894125259741</v>
      </c>
      <c r="M2">
        <f>1-L2/$F$2</f>
        <v>0.16974285205389217</v>
      </c>
      <c r="O2" s="3">
        <f>I2-_PN1!$H$2</f>
        <v>6.182828325886163</v>
      </c>
      <c r="P2">
        <f>EXP(-O2/2)</f>
        <v>0.04543765270412196</v>
      </c>
      <c r="Q2" s="4">
        <f>P2/SUM(P2:P3)</f>
        <v>0.04346280487085311</v>
      </c>
    </row>
    <row r="3" spans="2:17" ht="12.75">
      <c r="B3" t="s">
        <v>59</v>
      </c>
      <c r="C3" t="s">
        <v>3</v>
      </c>
      <c r="I3">
        <v>253.13358759749408</v>
      </c>
      <c r="J3">
        <f>(I3-4)/43</f>
        <v>5.793804362732421</v>
      </c>
      <c r="K3">
        <f>EXP(J3)</f>
        <v>328.25947000123034</v>
      </c>
      <c r="L3">
        <f>K3*43</f>
        <v>14115.157210052905</v>
      </c>
      <c r="M3">
        <f>1-L3/$F$2</f>
        <v>0.2809371518823328</v>
      </c>
      <c r="O3" s="3">
        <f>I3-_PN1!$H$2</f>
        <v>0</v>
      </c>
      <c r="P3">
        <f>EXP(-O3/2)</f>
        <v>1</v>
      </c>
      <c r="Q3" s="4">
        <f>P3/SUM(P2:P3)</f>
        <v>0.9565371951291468</v>
      </c>
    </row>
    <row r="4" spans="1:15" ht="12.75">
      <c r="A4" t="s">
        <v>0</v>
      </c>
      <c r="B4">
        <v>11.384551568945756</v>
      </c>
      <c r="C4">
        <v>38.8046590099</v>
      </c>
      <c r="O4" s="3"/>
    </row>
    <row r="5" spans="1:15" ht="12.75">
      <c r="A5" t="s">
        <v>1</v>
      </c>
      <c r="B5">
        <v>0.0002566776636914181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-2.6253386558163996</v>
      </c>
      <c r="C9">
        <v>-39.860280699516316</v>
      </c>
      <c r="D9">
        <v>34.60960338788352</v>
      </c>
      <c r="E9">
        <v>30.533896140576598</v>
      </c>
      <c r="F9">
        <v>27.9085574847602</v>
      </c>
      <c r="O9" s="3"/>
    </row>
    <row r="10" spans="1:15" ht="12.75">
      <c r="A10" t="s">
        <v>11</v>
      </c>
      <c r="B10">
        <v>2.003358666443546</v>
      </c>
      <c r="C10">
        <v>-35.376137932158585</v>
      </c>
      <c r="D10">
        <v>39.38285526504568</v>
      </c>
      <c r="E10">
        <v>44.5604605921276</v>
      </c>
      <c r="F10">
        <v>46.563819258571144</v>
      </c>
      <c r="O10" s="3"/>
    </row>
    <row r="11" spans="1:15" ht="12.75">
      <c r="A11" t="s">
        <v>12</v>
      </c>
      <c r="B11">
        <v>0.42934607483773846</v>
      </c>
      <c r="C11">
        <v>-36.33929853073149</v>
      </c>
      <c r="D11">
        <v>37.19799068040697</v>
      </c>
      <c r="E11">
        <v>53.33954368900443</v>
      </c>
      <c r="F11">
        <v>53.76888976384217</v>
      </c>
      <c r="O11" s="3"/>
    </row>
    <row r="12" spans="1:15" ht="12.75">
      <c r="A12" t="s">
        <v>13</v>
      </c>
      <c r="B12">
        <v>29.738490413810993</v>
      </c>
      <c r="C12">
        <v>-6.313892860902477</v>
      </c>
      <c r="D12">
        <v>65.79087368852447</v>
      </c>
      <c r="E12">
        <v>46.764509775875496</v>
      </c>
      <c r="F12">
        <v>76.50300018968649</v>
      </c>
      <c r="O12" s="3"/>
    </row>
    <row r="13" spans="1:6" ht="12.75">
      <c r="A13" t="s">
        <v>14</v>
      </c>
      <c r="B13">
        <v>7.409014248504583</v>
      </c>
      <c r="C13">
        <v>-29.928255334852395</v>
      </c>
      <c r="D13">
        <v>44.74628383186156</v>
      </c>
      <c r="E13">
        <v>34.148263572685494</v>
      </c>
      <c r="F13">
        <v>41.55727782119008</v>
      </c>
    </row>
    <row r="14" spans="1:6" ht="12.75">
      <c r="A14" t="s">
        <v>15</v>
      </c>
      <c r="B14">
        <v>6.013146310687752</v>
      </c>
      <c r="C14">
        <v>-31.42821919198787</v>
      </c>
      <c r="D14">
        <v>43.454511813363375</v>
      </c>
      <c r="E14">
        <v>38.062841629667496</v>
      </c>
      <c r="F14">
        <v>44.07598794035525</v>
      </c>
    </row>
    <row r="15" spans="1:6" ht="12.75">
      <c r="A15" t="s">
        <v>16</v>
      </c>
      <c r="B15">
        <v>-18.593297136732005</v>
      </c>
      <c r="C15">
        <v>-55.467351910848556</v>
      </c>
      <c r="D15">
        <v>18.280757637384546</v>
      </c>
      <c r="E15">
        <v>45.41817270733197</v>
      </c>
      <c r="F15">
        <v>26.824875570599964</v>
      </c>
    </row>
    <row r="16" spans="1:6" ht="12.75">
      <c r="A16" t="s">
        <v>17</v>
      </c>
      <c r="B16">
        <v>18.32328612212584</v>
      </c>
      <c r="C16">
        <v>-18.365943753549143</v>
      </c>
      <c r="D16">
        <v>55.01251599780082</v>
      </c>
      <c r="E16">
        <v>29.109233357238725</v>
      </c>
      <c r="F16">
        <v>47.432519479364565</v>
      </c>
    </row>
    <row r="17" spans="1:6" ht="12.75">
      <c r="A17" t="s">
        <v>18</v>
      </c>
      <c r="B17">
        <v>5.0528845792521935</v>
      </c>
      <c r="C17">
        <v>-31.8044085844925</v>
      </c>
      <c r="D17">
        <v>41.910177742996886</v>
      </c>
      <c r="E17">
        <v>25.89309753901155</v>
      </c>
      <c r="F17">
        <v>30.945982118263743</v>
      </c>
    </row>
    <row r="18" spans="1:6" ht="12.75">
      <c r="A18" t="s">
        <v>19</v>
      </c>
      <c r="B18">
        <v>-15.376660316389135</v>
      </c>
      <c r="C18">
        <v>-52.54655784156306</v>
      </c>
      <c r="D18">
        <v>21.793237208784788</v>
      </c>
      <c r="E18">
        <v>38.5314297722453</v>
      </c>
      <c r="F18">
        <v>23.15476945585617</v>
      </c>
    </row>
    <row r="19" spans="1:6" ht="12.75">
      <c r="A19" t="s">
        <v>20</v>
      </c>
      <c r="B19">
        <v>4.497385830383486</v>
      </c>
      <c r="C19">
        <v>-32.46195597381045</v>
      </c>
      <c r="D19">
        <v>41.45672763457742</v>
      </c>
      <c r="E19">
        <v>26.960171557568835</v>
      </c>
      <c r="F19">
        <v>31.45755738795232</v>
      </c>
    </row>
    <row r="20" spans="1:6" ht="12.75">
      <c r="A20" t="s">
        <v>21</v>
      </c>
      <c r="B20">
        <v>0.9420470162860326</v>
      </c>
      <c r="C20">
        <v>-36.0439614764102</v>
      </c>
      <c r="D20">
        <v>37.92805550898227</v>
      </c>
      <c r="E20">
        <v>26.960171557568835</v>
      </c>
      <c r="F20">
        <v>27.902218573854867</v>
      </c>
    </row>
    <row r="21" spans="1:6" ht="12.75">
      <c r="A21" t="s">
        <v>22</v>
      </c>
      <c r="B21">
        <v>-7.586668158096792</v>
      </c>
      <c r="C21">
        <v>-44.70981652706279</v>
      </c>
      <c r="D21">
        <v>29.536480210869207</v>
      </c>
      <c r="E21">
        <v>29.847976908547615</v>
      </c>
      <c r="F21">
        <v>22.261308750450823</v>
      </c>
    </row>
    <row r="22" spans="1:6" ht="12.75">
      <c r="A22" t="s">
        <v>23</v>
      </c>
      <c r="B22">
        <v>-24.24066405236048</v>
      </c>
      <c r="C22">
        <v>-60.584083261078824</v>
      </c>
      <c r="D22">
        <v>12.102755156357865</v>
      </c>
      <c r="E22">
        <v>29.192226738176338</v>
      </c>
      <c r="F22">
        <v>4.951562685815859</v>
      </c>
    </row>
    <row r="23" spans="1:6" ht="12.75">
      <c r="A23" t="s">
        <v>24</v>
      </c>
      <c r="B23">
        <v>-11.66776889207015</v>
      </c>
      <c r="C23">
        <v>-48.6207835431162</v>
      </c>
      <c r="D23">
        <v>25.285245758975897</v>
      </c>
      <c r="E23">
        <v>28.930951279669035</v>
      </c>
      <c r="F23">
        <v>17.263182387598885</v>
      </c>
    </row>
    <row r="24" spans="1:6" ht="12.75">
      <c r="A24" t="s">
        <v>25</v>
      </c>
      <c r="B24">
        <v>-17.431049591893153</v>
      </c>
      <c r="C24">
        <v>-54.4514480625226</v>
      </c>
      <c r="D24">
        <v>19.589348878736292</v>
      </c>
      <c r="E24">
        <v>34.93459454955258</v>
      </c>
      <c r="F24">
        <v>17.503544957659425</v>
      </c>
    </row>
    <row r="25" spans="1:6" ht="12.75">
      <c r="A25" t="s">
        <v>26</v>
      </c>
      <c r="B25">
        <v>-11.437792220389056</v>
      </c>
      <c r="C25">
        <v>-48.58646132274676</v>
      </c>
      <c r="D25">
        <v>25.710876881968645</v>
      </c>
      <c r="E25">
        <v>32.08743204767494</v>
      </c>
      <c r="F25">
        <v>20.64963982728588</v>
      </c>
    </row>
    <row r="26" spans="1:6" ht="12.75">
      <c r="A26" t="s">
        <v>27</v>
      </c>
      <c r="B26">
        <v>48.54467387321698</v>
      </c>
      <c r="C26">
        <v>14.738355418006051</v>
      </c>
      <c r="D26">
        <v>82.3509923284279</v>
      </c>
      <c r="E26">
        <v>29.67265481438585</v>
      </c>
      <c r="F26">
        <v>78.21732868760283</v>
      </c>
    </row>
    <row r="27" spans="1:6" ht="12.75">
      <c r="A27" t="s">
        <v>28</v>
      </c>
      <c r="B27">
        <v>-11.03684216403705</v>
      </c>
      <c r="C27">
        <v>-48.33119833286456</v>
      </c>
      <c r="D27">
        <v>26.257514004790462</v>
      </c>
      <c r="E27">
        <v>35.90205374188159</v>
      </c>
      <c r="F27">
        <v>24.865211577844537</v>
      </c>
    </row>
    <row r="28" spans="1:6" ht="12.75">
      <c r="A28" t="s">
        <v>29</v>
      </c>
      <c r="B28">
        <v>-12.345693641355258</v>
      </c>
      <c r="C28">
        <v>-49.61318257500683</v>
      </c>
      <c r="D28">
        <v>24.92179529229632</v>
      </c>
      <c r="E28">
        <v>36.70113541650589</v>
      </c>
      <c r="F28">
        <v>24.355441775150634</v>
      </c>
    </row>
    <row r="29" spans="1:6" ht="12.75">
      <c r="A29" t="s">
        <v>30</v>
      </c>
      <c r="B29">
        <v>0.8197024631424981</v>
      </c>
      <c r="C29">
        <v>-36.64015301958193</v>
      </c>
      <c r="D29">
        <v>38.27955794586693</v>
      </c>
      <c r="E29">
        <v>35.91446290309174</v>
      </c>
      <c r="F29">
        <v>36.73416536623424</v>
      </c>
    </row>
    <row r="30" spans="1:6" ht="12.75">
      <c r="A30" t="s">
        <v>31</v>
      </c>
      <c r="B30">
        <v>-27.85262906827353</v>
      </c>
      <c r="C30">
        <v>-63.844846950652396</v>
      </c>
      <c r="D30">
        <v>8.139588814105338</v>
      </c>
      <c r="E30">
        <v>49.91814440598916</v>
      </c>
      <c r="F30">
        <v>22.06551533771563</v>
      </c>
    </row>
    <row r="31" spans="1:6" ht="12.75">
      <c r="A31" t="s">
        <v>32</v>
      </c>
      <c r="B31">
        <v>-10.56206835152275</v>
      </c>
      <c r="C31">
        <v>-47.773858020185784</v>
      </c>
      <c r="D31">
        <v>26.649721317140287</v>
      </c>
      <c r="E31">
        <v>32.893116762209225</v>
      </c>
      <c r="F31">
        <v>22.331048410686474</v>
      </c>
    </row>
    <row r="32" spans="1:6" ht="12.75">
      <c r="A32" t="s">
        <v>33</v>
      </c>
      <c r="B32">
        <v>-12.100242950170177</v>
      </c>
      <c r="C32">
        <v>-48.73150116084043</v>
      </c>
      <c r="D32">
        <v>24.531015260500077</v>
      </c>
      <c r="E32">
        <v>52.68049199867816</v>
      </c>
      <c r="F32">
        <v>40.58024904850798</v>
      </c>
    </row>
    <row r="33" spans="1:6" ht="12.75">
      <c r="A33" t="s">
        <v>34</v>
      </c>
      <c r="B33">
        <v>36.64784976985917</v>
      </c>
      <c r="C33">
        <v>1.1609408202502962</v>
      </c>
      <c r="D33">
        <v>72.13475871946804</v>
      </c>
      <c r="E33">
        <v>45.01299651699319</v>
      </c>
      <c r="F33">
        <v>81.66084628685236</v>
      </c>
    </row>
    <row r="34" spans="1:6" ht="12.75">
      <c r="A34" t="s">
        <v>35</v>
      </c>
      <c r="B34">
        <v>2.7118214361114745</v>
      </c>
      <c r="C34">
        <v>-34.49724631799663</v>
      </c>
      <c r="D34">
        <v>39.92088919021957</v>
      </c>
      <c r="E34">
        <v>30.11790462624732</v>
      </c>
      <c r="F34">
        <v>32.829726062358795</v>
      </c>
    </row>
    <row r="35" spans="1:6" ht="12.75">
      <c r="A35" t="s">
        <v>36</v>
      </c>
      <c r="B35">
        <v>-15.322601941185187</v>
      </c>
      <c r="C35">
        <v>-52.46404296060918</v>
      </c>
      <c r="D35">
        <v>21.8188390782388</v>
      </c>
      <c r="E35">
        <v>41.97241048395916</v>
      </c>
      <c r="F35">
        <v>26.64980854277397</v>
      </c>
    </row>
    <row r="36" spans="1:6" ht="12.75">
      <c r="A36" t="s">
        <v>37</v>
      </c>
      <c r="B36">
        <v>32.46137884204719</v>
      </c>
      <c r="C36">
        <v>-3.3595285729206097</v>
      </c>
      <c r="D36">
        <v>68.28228625701499</v>
      </c>
      <c r="E36">
        <v>31.353242316993622</v>
      </c>
      <c r="F36">
        <v>63.81462115904081</v>
      </c>
    </row>
    <row r="37" spans="1:6" ht="12.75">
      <c r="A37" t="s">
        <v>38</v>
      </c>
      <c r="B37">
        <v>-4.813557109048052</v>
      </c>
      <c r="C37">
        <v>-41.654181316716915</v>
      </c>
      <c r="D37">
        <v>32.02706709862082</v>
      </c>
      <c r="E37">
        <v>25.679751042609503</v>
      </c>
      <c r="F37">
        <v>20.86619393356145</v>
      </c>
    </row>
    <row r="38" spans="1:6" ht="12.75">
      <c r="A38" t="s">
        <v>39</v>
      </c>
      <c r="B38">
        <v>-0.8002205839342835</v>
      </c>
      <c r="C38">
        <v>-38.27252363731163</v>
      </c>
      <c r="D38">
        <v>36.67208246944306</v>
      </c>
      <c r="E38">
        <v>41.396466020086194</v>
      </c>
      <c r="F38">
        <v>40.59624543615191</v>
      </c>
    </row>
    <row r="39" spans="1:6" ht="12.75">
      <c r="A39" t="s">
        <v>40</v>
      </c>
      <c r="B39">
        <v>7.871638072517172</v>
      </c>
      <c r="C39">
        <v>-21.759905792459868</v>
      </c>
      <c r="D39">
        <v>37.50318193749421</v>
      </c>
      <c r="E39">
        <v>83.67857670163505</v>
      </c>
      <c r="F39">
        <v>91.55021477415222</v>
      </c>
    </row>
    <row r="40" spans="1:6" ht="12.75">
      <c r="A40" t="s">
        <v>34</v>
      </c>
      <c r="B40">
        <v>-12.154800237760213</v>
      </c>
      <c r="C40">
        <v>-49.319305784305584</v>
      </c>
      <c r="D40">
        <v>25.009705308785158</v>
      </c>
      <c r="E40">
        <v>45.01299651699319</v>
      </c>
      <c r="F40">
        <v>32.85819627923298</v>
      </c>
    </row>
    <row r="41" spans="1:6" ht="12.75">
      <c r="A41" t="s">
        <v>41</v>
      </c>
      <c r="B41">
        <v>25.62968264087872</v>
      </c>
      <c r="C41">
        <v>-10.6791490606413</v>
      </c>
      <c r="D41">
        <v>61.93851434239874</v>
      </c>
      <c r="E41">
        <v>47.83306378613674</v>
      </c>
      <c r="F41">
        <v>73.46274642701546</v>
      </c>
    </row>
    <row r="42" spans="1:6" ht="12.75">
      <c r="A42" t="s">
        <v>42</v>
      </c>
      <c r="B42">
        <v>-2.9981106903721546</v>
      </c>
      <c r="C42">
        <v>-40.27248093192256</v>
      </c>
      <c r="D42">
        <v>34.276259551178256</v>
      </c>
      <c r="E42">
        <v>31.281861178656335</v>
      </c>
      <c r="F42">
        <v>28.28375048828418</v>
      </c>
    </row>
    <row r="43" spans="1:6" ht="12.75">
      <c r="A43" t="s">
        <v>43</v>
      </c>
      <c r="B43">
        <v>-6.0950963867504555</v>
      </c>
      <c r="C43">
        <v>-43.322432267869935</v>
      </c>
      <c r="D43">
        <v>31.132239494369024</v>
      </c>
      <c r="E43">
        <v>46.8346386135402</v>
      </c>
      <c r="F43">
        <v>40.739542226789744</v>
      </c>
    </row>
    <row r="44" spans="1:6" ht="12.75">
      <c r="A44" t="s">
        <v>44</v>
      </c>
      <c r="B44">
        <v>0.4332391405546474</v>
      </c>
      <c r="C44">
        <v>-34.97249579651525</v>
      </c>
      <c r="D44">
        <v>35.83897407762454</v>
      </c>
      <c r="E44">
        <v>63.1278672824683</v>
      </c>
      <c r="F44">
        <v>63.56110642302295</v>
      </c>
    </row>
    <row r="45" spans="1:6" ht="12.75">
      <c r="A45" t="s">
        <v>45</v>
      </c>
      <c r="B45">
        <v>-7.809282119603036</v>
      </c>
      <c r="C45">
        <v>-45.05465474556708</v>
      </c>
      <c r="D45">
        <v>29.43609050636101</v>
      </c>
      <c r="E45">
        <v>32.107810394983346</v>
      </c>
      <c r="F45">
        <v>24.29852827538031</v>
      </c>
    </row>
    <row r="46" spans="1:6" ht="12.75">
      <c r="A46" t="s">
        <v>46</v>
      </c>
      <c r="B46">
        <v>-1.5731048111512749</v>
      </c>
      <c r="C46">
        <v>-38.081525383659255</v>
      </c>
      <c r="D46">
        <v>34.935315761356705</v>
      </c>
      <c r="E46">
        <v>55.66438296489884</v>
      </c>
      <c r="F46">
        <v>54.09127815374757</v>
      </c>
    </row>
    <row r="47" spans="1:6" ht="12.75">
      <c r="A47" t="s">
        <v>47</v>
      </c>
      <c r="B47">
        <v>53.82028234308001</v>
      </c>
      <c r="C47">
        <v>20.52893040650512</v>
      </c>
      <c r="D47">
        <v>87.11163427965491</v>
      </c>
      <c r="E47">
        <v>36.14500007236289</v>
      </c>
      <c r="F47">
        <v>89.9652824154429</v>
      </c>
    </row>
    <row r="48" spans="1:6" ht="12.75">
      <c r="A48" t="s">
        <v>48</v>
      </c>
      <c r="B48">
        <v>-16.021142347701684</v>
      </c>
      <c r="C48">
        <v>-52.949799272184706</v>
      </c>
      <c r="D48">
        <v>20.907514576781338</v>
      </c>
      <c r="E48">
        <v>31.183498653100642</v>
      </c>
      <c r="F48">
        <v>15.162356305398957</v>
      </c>
    </row>
    <row r="49" spans="1:6" ht="12.75">
      <c r="A49" t="s">
        <v>49</v>
      </c>
      <c r="B49">
        <v>-7.570969649702192</v>
      </c>
      <c r="C49">
        <v>-44.68188449330143</v>
      </c>
      <c r="D49">
        <v>29.539945193897047</v>
      </c>
      <c r="E49">
        <v>48.306205749342126</v>
      </c>
      <c r="F49">
        <v>40.735236099639934</v>
      </c>
    </row>
    <row r="50" spans="1:6" ht="12.75">
      <c r="A50" t="s">
        <v>50</v>
      </c>
      <c r="B50">
        <v>-5.174692063984789</v>
      </c>
      <c r="C50">
        <v>-42.42280976325284</v>
      </c>
      <c r="D50">
        <v>32.07342563528326</v>
      </c>
      <c r="E50">
        <v>31.24645522327691</v>
      </c>
      <c r="F50">
        <v>26.07176315929212</v>
      </c>
    </row>
    <row r="51" spans="1:6" ht="12.75">
      <c r="A51" t="s">
        <v>51</v>
      </c>
      <c r="B51">
        <v>-20.158934703441034</v>
      </c>
      <c r="C51">
        <v>-57.09547890092303</v>
      </c>
      <c r="D51">
        <v>16.77760949404096</v>
      </c>
      <c r="E51">
        <v>39.24125656256907</v>
      </c>
      <c r="F51">
        <v>19.082321859128037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2" sqref="A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0.1287225978954254</v>
      </c>
      <c r="C2">
        <v>6.0573435061718754</v>
      </c>
      <c r="D2">
        <v>0.018146943162175466</v>
      </c>
      <c r="E2">
        <v>29071.680077398447</v>
      </c>
      <c r="F2">
        <v>1368036.0357036716</v>
      </c>
      <c r="G2">
        <v>1191938.883173336</v>
      </c>
      <c r="H2">
        <v>443.8853446950334</v>
      </c>
      <c r="I2">
        <v>443.8853446950334</v>
      </c>
      <c r="J2">
        <f>(I2-4)/43</f>
        <v>10.2298917370938</v>
      </c>
      <c r="K2">
        <f>EXP(J2)</f>
        <v>27719.508911007822</v>
      </c>
      <c r="L2">
        <f>K2*43</f>
        <v>1191938.8831733363</v>
      </c>
      <c r="M2">
        <f>1-L2/$F$2</f>
        <v>0.12872259789542528</v>
      </c>
      <c r="O2" s="3">
        <f>I2-POC1!$H$2</f>
        <v>0</v>
      </c>
      <c r="P2">
        <f>EXP(-O2/2)</f>
        <v>1</v>
      </c>
      <c r="Q2" s="4">
        <f>P2/SUM(P2)</f>
        <v>1</v>
      </c>
    </row>
    <row r="3" spans="2:15" ht="12.75">
      <c r="B3" t="s">
        <v>59</v>
      </c>
      <c r="C3" t="s">
        <v>3</v>
      </c>
      <c r="O3" s="3"/>
    </row>
    <row r="4" spans="1:15" ht="12.75">
      <c r="A4" t="s">
        <v>0</v>
      </c>
      <c r="B4">
        <v>64.33215110240879</v>
      </c>
      <c r="C4">
        <v>377.7712657082008</v>
      </c>
      <c r="O4" s="3"/>
    </row>
    <row r="5" spans="1:15" ht="12.75">
      <c r="A5" t="s">
        <v>1</v>
      </c>
      <c r="B5">
        <v>0.018146943162175466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7.159192187138274</v>
      </c>
      <c r="C9">
        <v>-335.08427735459276</v>
      </c>
      <c r="D9">
        <v>349.4026617288693</v>
      </c>
      <c r="E9">
        <v>331.03460125381184</v>
      </c>
      <c r="F9">
        <v>338.1937934409501</v>
      </c>
      <c r="O9" s="3"/>
    </row>
    <row r="10" spans="1:15" ht="12.75">
      <c r="A10" t="s">
        <v>11</v>
      </c>
      <c r="B10">
        <v>98.00128523949138</v>
      </c>
      <c r="C10">
        <v>-244.113527878056</v>
      </c>
      <c r="D10">
        <v>440.11609835703877</v>
      </c>
      <c r="E10">
        <v>410.29631466255665</v>
      </c>
      <c r="F10">
        <v>508.29759990204803</v>
      </c>
      <c r="O10" s="3"/>
    </row>
    <row r="11" spans="1:15" ht="12.75">
      <c r="A11" t="s">
        <v>12</v>
      </c>
      <c r="B11">
        <v>147.3222978202209</v>
      </c>
      <c r="C11">
        <v>-187.26863579575115</v>
      </c>
      <c r="D11">
        <v>481.913231436193</v>
      </c>
      <c r="E11">
        <v>459.90540966366814</v>
      </c>
      <c r="F11">
        <v>607.227707483889</v>
      </c>
      <c r="O11" s="3"/>
    </row>
    <row r="12" spans="1:15" ht="12.75">
      <c r="A12" t="s">
        <v>13</v>
      </c>
      <c r="B12">
        <v>412.58282849097645</v>
      </c>
      <c r="C12">
        <v>96.32981650069593</v>
      </c>
      <c r="D12">
        <v>728.835840481257</v>
      </c>
      <c r="E12">
        <v>422.751019115983</v>
      </c>
      <c r="F12">
        <v>835.3338476069595</v>
      </c>
      <c r="O12" s="3"/>
    </row>
    <row r="13" spans="1:6" ht="12.75">
      <c r="A13" t="s">
        <v>14</v>
      </c>
      <c r="B13">
        <v>59.75561230346881</v>
      </c>
      <c r="C13">
        <v>-283.50727031447184</v>
      </c>
      <c r="D13">
        <v>403.01849492140946</v>
      </c>
      <c r="E13">
        <v>351.4587725858046</v>
      </c>
      <c r="F13">
        <v>411.2143848892734</v>
      </c>
    </row>
    <row r="14" spans="1:6" ht="12.75">
      <c r="A14" t="s">
        <v>15</v>
      </c>
      <c r="B14">
        <v>148.12290730800993</v>
      </c>
      <c r="C14">
        <v>-193.12828435314862</v>
      </c>
      <c r="D14">
        <v>489.3740989691685</v>
      </c>
      <c r="E14">
        <v>373.57938274236784</v>
      </c>
      <c r="F14">
        <v>521.7022900503778</v>
      </c>
    </row>
    <row r="15" spans="1:6" ht="12.75">
      <c r="A15" t="s">
        <v>16</v>
      </c>
      <c r="B15">
        <v>-134.21647881540486</v>
      </c>
      <c r="C15">
        <v>-474.74237106657813</v>
      </c>
      <c r="D15">
        <v>206.30941343576842</v>
      </c>
      <c r="E15">
        <v>415.14309892661214</v>
      </c>
      <c r="F15">
        <v>280.9266201112073</v>
      </c>
    </row>
    <row r="16" spans="1:6" ht="12.75">
      <c r="A16" t="s">
        <v>17</v>
      </c>
      <c r="B16">
        <v>170.88446024898604</v>
      </c>
      <c r="C16">
        <v>-166.13663589878115</v>
      </c>
      <c r="D16">
        <v>507.90555639675324</v>
      </c>
      <c r="E16">
        <v>322.98407586485644</v>
      </c>
      <c r="F16">
        <v>493.8685361138425</v>
      </c>
    </row>
    <row r="17" spans="1:6" ht="12.75">
      <c r="A17" t="s">
        <v>18</v>
      </c>
      <c r="B17">
        <v>-121.2282102950376</v>
      </c>
      <c r="C17">
        <v>-458.0293505473021</v>
      </c>
      <c r="D17">
        <v>215.57292995722688</v>
      </c>
      <c r="E17">
        <v>304.81024317842594</v>
      </c>
      <c r="F17">
        <v>183.58203288338834</v>
      </c>
    </row>
    <row r="18" spans="1:6" ht="12.75">
      <c r="A18" t="s">
        <v>19</v>
      </c>
      <c r="B18">
        <v>-120.49723226895273</v>
      </c>
      <c r="C18">
        <v>-462.87588063251485</v>
      </c>
      <c r="D18">
        <v>221.88141609460942</v>
      </c>
      <c r="E18">
        <v>376.227294081743</v>
      </c>
      <c r="F18">
        <v>255.7300618127903</v>
      </c>
    </row>
    <row r="19" spans="1:6" ht="12.75">
      <c r="A19" t="s">
        <v>20</v>
      </c>
      <c r="B19">
        <v>123.53050431848942</v>
      </c>
      <c r="C19">
        <v>-214.06093321506455</v>
      </c>
      <c r="D19">
        <v>461.1219418520434</v>
      </c>
      <c r="E19">
        <v>310.8400957012547</v>
      </c>
      <c r="F19">
        <v>434.37060001974413</v>
      </c>
    </row>
    <row r="20" spans="1:6" ht="12.75">
      <c r="A20" t="s">
        <v>21</v>
      </c>
      <c r="B20">
        <v>92.81169147097415</v>
      </c>
      <c r="C20">
        <v>-245.78187930464622</v>
      </c>
      <c r="D20">
        <v>431.40526224659453</v>
      </c>
      <c r="E20">
        <v>310.8400957012547</v>
      </c>
      <c r="F20">
        <v>403.65178717222886</v>
      </c>
    </row>
    <row r="21" spans="1:6" ht="12.75">
      <c r="A21" t="s">
        <v>22</v>
      </c>
      <c r="B21">
        <v>-88.69646036526038</v>
      </c>
      <c r="C21">
        <v>-429.3839113534283</v>
      </c>
      <c r="D21">
        <v>251.99099062290756</v>
      </c>
      <c r="E21">
        <v>327.1585891498917</v>
      </c>
      <c r="F21">
        <v>238.46212878463135</v>
      </c>
    </row>
    <row r="22" spans="1:6" ht="12.75">
      <c r="A22" t="s">
        <v>23</v>
      </c>
      <c r="B22">
        <v>-269.25386449251425</v>
      </c>
      <c r="C22">
        <v>-599.7149715578812</v>
      </c>
      <c r="D22">
        <v>61.207242572852635</v>
      </c>
      <c r="E22">
        <v>323.453057246393</v>
      </c>
      <c r="F22">
        <v>54.199192753878734</v>
      </c>
    </row>
    <row r="23" spans="1:6" ht="12.75">
      <c r="A23" t="s">
        <v>24</v>
      </c>
      <c r="B23">
        <v>-128.99266343178408</v>
      </c>
      <c r="C23">
        <v>-467.7932826781119</v>
      </c>
      <c r="D23">
        <v>209.80795581454373</v>
      </c>
      <c r="E23">
        <v>321.9766343785927</v>
      </c>
      <c r="F23">
        <v>192.9839709468086</v>
      </c>
    </row>
    <row r="24" spans="1:6" ht="12.75">
      <c r="A24" t="s">
        <v>25</v>
      </c>
      <c r="B24">
        <v>-199.45240978972282</v>
      </c>
      <c r="C24">
        <v>-537.5220666522446</v>
      </c>
      <c r="D24">
        <v>138.61724707279893</v>
      </c>
      <c r="E24">
        <v>355.90219426244795</v>
      </c>
      <c r="F24">
        <v>156.44978447272513</v>
      </c>
    </row>
    <row r="25" spans="1:6" ht="12.75">
      <c r="A25" t="s">
        <v>26</v>
      </c>
      <c r="B25">
        <v>-110.43346872117516</v>
      </c>
      <c r="C25">
        <v>-451.6335322926185</v>
      </c>
      <c r="D25">
        <v>230.7665948502682</v>
      </c>
      <c r="E25">
        <v>339.81336659324654</v>
      </c>
      <c r="F25">
        <v>229.37989787207138</v>
      </c>
    </row>
    <row r="26" spans="1:6" ht="12.75">
      <c r="A26" t="s">
        <v>27</v>
      </c>
      <c r="B26">
        <v>78.78921238610974</v>
      </c>
      <c r="C26">
        <v>-262.041951745744</v>
      </c>
      <c r="D26">
        <v>419.62037651796345</v>
      </c>
      <c r="E26">
        <v>326.16787402291465</v>
      </c>
      <c r="F26">
        <v>404.9570864090244</v>
      </c>
    </row>
    <row r="27" spans="1:6" ht="12.75">
      <c r="A27" t="s">
        <v>28</v>
      </c>
      <c r="B27">
        <v>-82.543568100286</v>
      </c>
      <c r="C27">
        <v>-425.7701714821955</v>
      </c>
      <c r="D27">
        <v>260.6830352816235</v>
      </c>
      <c r="E27">
        <v>361.3691404631307</v>
      </c>
      <c r="F27">
        <v>278.8255723628447</v>
      </c>
    </row>
    <row r="28" spans="1:6" ht="12.75">
      <c r="A28" t="s">
        <v>29</v>
      </c>
      <c r="B28">
        <v>-14.418048890635589</v>
      </c>
      <c r="C28">
        <v>-358.7614434652445</v>
      </c>
      <c r="D28">
        <v>329.9253456839733</v>
      </c>
      <c r="E28">
        <v>365.88461414900877</v>
      </c>
      <c r="F28">
        <v>351.4665652583732</v>
      </c>
    </row>
    <row r="29" spans="1:6" ht="12.75">
      <c r="A29" t="s">
        <v>30</v>
      </c>
      <c r="B29">
        <v>37.94567150172816</v>
      </c>
      <c r="C29">
        <v>-306.08062102061785</v>
      </c>
      <c r="D29">
        <v>381.97196402407417</v>
      </c>
      <c r="E29">
        <v>361.43926250783227</v>
      </c>
      <c r="F29">
        <v>399.3849340095604</v>
      </c>
    </row>
    <row r="30" spans="1:6" ht="12.75">
      <c r="A30" t="s">
        <v>31</v>
      </c>
      <c r="B30">
        <v>-199.89325507759813</v>
      </c>
      <c r="C30">
        <v>-534.5532602656472</v>
      </c>
      <c r="D30">
        <v>134.7667501104509</v>
      </c>
      <c r="E30">
        <v>440.57166829286126</v>
      </c>
      <c r="F30">
        <v>240.67841321526313</v>
      </c>
    </row>
    <row r="31" spans="1:6" ht="12.75">
      <c r="A31" t="s">
        <v>32</v>
      </c>
      <c r="B31">
        <v>-73.41742354003196</v>
      </c>
      <c r="C31">
        <v>-415.969404565598</v>
      </c>
      <c r="D31">
        <v>269.13455748553406</v>
      </c>
      <c r="E31">
        <v>344.366152926764</v>
      </c>
      <c r="F31">
        <v>270.94872938673205</v>
      </c>
    </row>
    <row r="32" spans="1:6" ht="12.75">
      <c r="A32" t="s">
        <v>33</v>
      </c>
      <c r="B32">
        <v>-18.92415215638789</v>
      </c>
      <c r="C32">
        <v>-357.35453052120386</v>
      </c>
      <c r="D32">
        <v>319.5062262084281</v>
      </c>
      <c r="E32">
        <v>456.1812214363497</v>
      </c>
      <c r="F32">
        <v>437.2570692799618</v>
      </c>
    </row>
    <row r="33" spans="1:6" ht="12.75">
      <c r="A33" t="s">
        <v>34</v>
      </c>
      <c r="B33">
        <v>470.79843319382945</v>
      </c>
      <c r="C33">
        <v>162.08229304578452</v>
      </c>
      <c r="D33">
        <v>779.5145733418744</v>
      </c>
      <c r="E33">
        <v>412.8535176688774</v>
      </c>
      <c r="F33">
        <v>883.6519508627068</v>
      </c>
    </row>
    <row r="34" spans="1:6" ht="12.75">
      <c r="A34" t="s">
        <v>35</v>
      </c>
      <c r="B34">
        <v>-80.3217399085743</v>
      </c>
      <c r="C34">
        <v>-421.3779101935346</v>
      </c>
      <c r="D34">
        <v>260.73443037638606</v>
      </c>
      <c r="E34">
        <v>328.6839044525298</v>
      </c>
      <c r="F34">
        <v>248.36216454395552</v>
      </c>
    </row>
    <row r="35" spans="1:6" ht="12.75">
      <c r="A35" t="s">
        <v>36</v>
      </c>
      <c r="B35">
        <v>-127.81875144185295</v>
      </c>
      <c r="C35">
        <v>-469.6445933713561</v>
      </c>
      <c r="D35">
        <v>214.0070904876502</v>
      </c>
      <c r="E35">
        <v>395.6716867524461</v>
      </c>
      <c r="F35">
        <v>267.8529353105931</v>
      </c>
    </row>
    <row r="36" spans="1:6" ht="12.75">
      <c r="A36" t="s">
        <v>37</v>
      </c>
      <c r="B36">
        <v>381.1271569208189</v>
      </c>
      <c r="C36">
        <v>60.79135322045414</v>
      </c>
      <c r="D36">
        <v>701.4629606211836</v>
      </c>
      <c r="E36">
        <v>335.6645861686522</v>
      </c>
      <c r="F36">
        <v>716.7917430894711</v>
      </c>
    </row>
    <row r="37" spans="1:6" ht="12.75">
      <c r="A37" t="s">
        <v>38</v>
      </c>
      <c r="B37">
        <v>-74.19364069040603</v>
      </c>
      <c r="C37">
        <v>-412.1997758215577</v>
      </c>
      <c r="D37">
        <v>263.81249444074564</v>
      </c>
      <c r="E37">
        <v>303.6046586667668</v>
      </c>
      <c r="F37">
        <v>229.41101797636077</v>
      </c>
    </row>
    <row r="38" spans="1:6" ht="12.75">
      <c r="A38" t="s">
        <v>39</v>
      </c>
      <c r="B38">
        <v>-190.94596896710522</v>
      </c>
      <c r="C38">
        <v>-529.8585894954758</v>
      </c>
      <c r="D38">
        <v>147.96665156126545</v>
      </c>
      <c r="E38">
        <v>392.4171232281752</v>
      </c>
      <c r="F38">
        <v>201.47115426107</v>
      </c>
    </row>
    <row r="39" spans="1:6" ht="12.75">
      <c r="A39" t="s">
        <v>40</v>
      </c>
      <c r="B39">
        <v>-176.55737324975206</v>
      </c>
      <c r="C39">
        <v>-443.9506949149589</v>
      </c>
      <c r="D39">
        <v>90.83594841545477</v>
      </c>
      <c r="E39">
        <v>631.3460891010104</v>
      </c>
      <c r="F39">
        <v>454.78871585125836</v>
      </c>
    </row>
    <row r="40" spans="1:6" ht="12.75">
      <c r="A40" t="s">
        <v>34</v>
      </c>
      <c r="B40">
        <v>-74.31758617736182</v>
      </c>
      <c r="C40">
        <v>-416.87102684234435</v>
      </c>
      <c r="D40">
        <v>268.2358544876207</v>
      </c>
      <c r="E40">
        <v>412.8535176688774</v>
      </c>
      <c r="F40">
        <v>338.53593149151556</v>
      </c>
    </row>
    <row r="41" spans="1:6" ht="12.75">
      <c r="A41" t="s">
        <v>41</v>
      </c>
      <c r="B41">
        <v>-3.481893663002836</v>
      </c>
      <c r="C41">
        <v>-345.5048045298142</v>
      </c>
      <c r="D41">
        <v>338.5410172038085</v>
      </c>
      <c r="E41">
        <v>428.7892348184551</v>
      </c>
      <c r="F41">
        <v>425.30734115545226</v>
      </c>
    </row>
    <row r="42" spans="1:6" ht="12.75">
      <c r="A42" t="s">
        <v>42</v>
      </c>
      <c r="B42">
        <v>-8.951332183955344</v>
      </c>
      <c r="C42">
        <v>-351.57908115038424</v>
      </c>
      <c r="D42">
        <v>333.67641678247355</v>
      </c>
      <c r="E42">
        <v>335.26122358124013</v>
      </c>
      <c r="F42">
        <v>326.3098913972848</v>
      </c>
    </row>
    <row r="43" spans="1:6" ht="12.75">
      <c r="A43" t="s">
        <v>43</v>
      </c>
      <c r="B43">
        <v>-75.23176867347587</v>
      </c>
      <c r="C43">
        <v>-416.95010584066</v>
      </c>
      <c r="D43">
        <v>266.48656849370826</v>
      </c>
      <c r="E43">
        <v>423.14730516677383</v>
      </c>
      <c r="F43">
        <v>347.91553649329796</v>
      </c>
    </row>
    <row r="44" spans="1:6" ht="12.75">
      <c r="A44" t="s">
        <v>44</v>
      </c>
      <c r="B44">
        <v>56.875516555056606</v>
      </c>
      <c r="C44">
        <v>-267.9748883408743</v>
      </c>
      <c r="D44">
        <v>381.7259214509875</v>
      </c>
      <c r="E44">
        <v>515.2175498600081</v>
      </c>
      <c r="F44">
        <v>572.0930664150648</v>
      </c>
    </row>
    <row r="45" spans="1:6" ht="12.75">
      <c r="A45" t="s">
        <v>45</v>
      </c>
      <c r="B45">
        <v>6.256501694246026</v>
      </c>
      <c r="C45">
        <v>-336.7641637786518</v>
      </c>
      <c r="D45">
        <v>349.27716716714383</v>
      </c>
      <c r="E45">
        <v>339.9285211437199</v>
      </c>
      <c r="F45">
        <v>346.1850228379659</v>
      </c>
    </row>
    <row r="46" spans="1:6" ht="12.75">
      <c r="A46" t="s">
        <v>46</v>
      </c>
      <c r="B46">
        <v>101.88971485256212</v>
      </c>
      <c r="C46">
        <v>-232.04900118129046</v>
      </c>
      <c r="D46">
        <v>435.8284308864147</v>
      </c>
      <c r="E46">
        <v>473.0426782402911</v>
      </c>
      <c r="F46">
        <v>574.9323930928532</v>
      </c>
    </row>
    <row r="47" spans="1:6" ht="12.75">
      <c r="A47" t="s">
        <v>47</v>
      </c>
      <c r="B47">
        <v>304.57396490936304</v>
      </c>
      <c r="C47">
        <v>-25.686838130301567</v>
      </c>
      <c r="D47">
        <v>634.8347679490277</v>
      </c>
      <c r="E47">
        <v>362.74198856765605</v>
      </c>
      <c r="F47">
        <v>667.3159534770191</v>
      </c>
    </row>
    <row r="48" spans="1:6" ht="12.75">
      <c r="A48" t="s">
        <v>48</v>
      </c>
      <c r="B48">
        <v>-155.14884143210207</v>
      </c>
      <c r="C48">
        <v>-494.1384749560572</v>
      </c>
      <c r="D48">
        <v>183.84079209185307</v>
      </c>
      <c r="E48">
        <v>334.7053937957153</v>
      </c>
      <c r="F48">
        <v>179.5565523636132</v>
      </c>
    </row>
    <row r="49" spans="1:6" ht="12.75">
      <c r="A49" t="s">
        <v>49</v>
      </c>
      <c r="B49">
        <v>-30.680842047315252</v>
      </c>
      <c r="C49">
        <v>-372.2878936409536</v>
      </c>
      <c r="D49">
        <v>310.9262095463231</v>
      </c>
      <c r="E49">
        <v>431.46287901827117</v>
      </c>
      <c r="F49">
        <v>400.7820369709559</v>
      </c>
    </row>
    <row r="50" spans="1:6" ht="12.75">
      <c r="A50" t="s">
        <v>50</v>
      </c>
      <c r="B50">
        <v>72.02532985343782</v>
      </c>
      <c r="C50">
        <v>-269.8239810866159</v>
      </c>
      <c r="D50">
        <v>413.87464079349155</v>
      </c>
      <c r="E50">
        <v>335.0611505913116</v>
      </c>
      <c r="F50">
        <v>407.08648044474944</v>
      </c>
    </row>
    <row r="51" spans="1:6" ht="12.75">
      <c r="A51" t="s">
        <v>51</v>
      </c>
      <c r="B51">
        <v>-210.83530687521673</v>
      </c>
      <c r="C51">
        <v>-548.7319016585544</v>
      </c>
      <c r="D51">
        <v>127.06128790812093</v>
      </c>
      <c r="E51">
        <v>380.2384037029782</v>
      </c>
      <c r="F51">
        <v>169.40309682776146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2" sqref="A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0.42815513815417217</v>
      </c>
      <c r="C2">
        <v>30.697767586226526</v>
      </c>
      <c r="D2">
        <v>1.94396919650508E-06</v>
      </c>
      <c r="E2">
        <v>34682.50763664493</v>
      </c>
      <c r="F2">
        <v>2486658.371839696</v>
      </c>
      <c r="G2">
        <v>1421982.813102442</v>
      </c>
      <c r="H2">
        <v>451.4735955475734</v>
      </c>
      <c r="I2">
        <v>451.4735955475734</v>
      </c>
      <c r="J2">
        <f aca="true" t="shared" si="0" ref="J2:J7">(I2-4)/43</f>
        <v>10.40636268715287</v>
      </c>
      <c r="K2">
        <f aca="true" t="shared" si="1" ref="K2:K7">EXP(J2)</f>
        <v>33069.3677465684</v>
      </c>
      <c r="L2">
        <f aca="true" t="shared" si="2" ref="L2:L7">K2*43</f>
        <v>1421982.8131024414</v>
      </c>
      <c r="M2">
        <f aca="true" t="shared" si="3" ref="M2:M7">1-L2/$F$2</f>
        <v>0.4281551381541725</v>
      </c>
      <c r="O2" s="3">
        <f>I2-_TN2!$H$2</f>
        <v>5.567573149011707</v>
      </c>
      <c r="P2">
        <f aca="true" t="shared" si="4" ref="P2:P7">EXP(-O2/2)</f>
        <v>0.06180403814470582</v>
      </c>
      <c r="Q2" s="4">
        <f>P2/SUM(_TN3!$P$2:$P$4,_TN2!$P$2:$P$10,_TN1!$P$2:$P$7)</f>
        <v>0.03005759201083592</v>
      </c>
    </row>
    <row r="3" spans="2:17" ht="12.75">
      <c r="B3" t="s">
        <v>2</v>
      </c>
      <c r="C3" t="s">
        <v>3</v>
      </c>
      <c r="I3">
        <v>469.09529651740627</v>
      </c>
      <c r="J3">
        <f t="shared" si="0"/>
        <v>10.816169686451309</v>
      </c>
      <c r="K3">
        <f t="shared" si="1"/>
        <v>49819.89526029264</v>
      </c>
      <c r="L3">
        <f t="shared" si="2"/>
        <v>2142255.4961925833</v>
      </c>
      <c r="M3">
        <f t="shared" si="3"/>
        <v>0.13850027794220654</v>
      </c>
      <c r="O3" s="3">
        <f>I3-_TN2!$H$2</f>
        <v>23.189274118844594</v>
      </c>
      <c r="P3">
        <f t="shared" si="4"/>
        <v>9.21537696958743E-06</v>
      </c>
      <c r="Q3" s="4">
        <f>P3/SUM(_TN3!$P$2:$P$4,_TN2!$P$2:$P$10,_TN1!$P$2:$P$7)</f>
        <v>4.48177901465553E-06</v>
      </c>
    </row>
    <row r="4" spans="1:17" ht="12.75">
      <c r="A4" t="s">
        <v>0</v>
      </c>
      <c r="B4">
        <v>157.4509279556383</v>
      </c>
      <c r="C4">
        <v>306.576110484071</v>
      </c>
      <c r="I4">
        <v>467.82623645929516</v>
      </c>
      <c r="J4">
        <f t="shared" si="0"/>
        <v>10.786656661844074</v>
      </c>
      <c r="K4">
        <f t="shared" si="1"/>
        <v>48371.044611107834</v>
      </c>
      <c r="L4">
        <f t="shared" si="2"/>
        <v>2079954.9182776369</v>
      </c>
      <c r="M4">
        <f t="shared" si="3"/>
        <v>0.16355421322357566</v>
      </c>
      <c r="O4" s="3">
        <f>I4-_TN2!$H$2</f>
        <v>21.920214060733485</v>
      </c>
      <c r="P4">
        <f t="shared" si="4"/>
        <v>1.7381449687330506E-05</v>
      </c>
      <c r="Q4" s="4">
        <f>P4/SUM(_TN3!$P$2:$P$4,_TN2!$P$2:$P$10,_TN1!$P$2:$P$7)</f>
        <v>8.453242521717085E-06</v>
      </c>
    </row>
    <row r="5" spans="1:17" ht="12.75">
      <c r="A5" t="s">
        <v>1</v>
      </c>
      <c r="B5">
        <v>1.94396919650508E-06</v>
      </c>
      <c r="I5">
        <v>466.1822266648258</v>
      </c>
      <c r="J5">
        <f t="shared" si="0"/>
        <v>10.748423875926182</v>
      </c>
      <c r="K5">
        <f t="shared" si="1"/>
        <v>46556.59163109023</v>
      </c>
      <c r="L5">
        <f t="shared" si="2"/>
        <v>2001933.44013688</v>
      </c>
      <c r="M5">
        <f t="shared" si="3"/>
        <v>0.19493024743250265</v>
      </c>
      <c r="O5" s="3">
        <f>I5-_TN2!$H$2</f>
        <v>20.27620426626413</v>
      </c>
      <c r="P5">
        <f t="shared" si="4"/>
        <v>3.954378048504595E-05</v>
      </c>
      <c r="Q5" s="4">
        <f>P5/SUM(_TN3!$P$2:$P$4,_TN2!$P$2:$P$10,_TN1!$P$2:$P$7)</f>
        <v>1.923160453695018E-05</v>
      </c>
    </row>
    <row r="6" spans="9:17" ht="12.75">
      <c r="I6">
        <v>465.6191558051074</v>
      </c>
      <c r="J6">
        <f t="shared" si="0"/>
        <v>10.73532920476994</v>
      </c>
      <c r="K6">
        <f t="shared" si="1"/>
        <v>45950.92254677255</v>
      </c>
      <c r="L6">
        <f t="shared" si="2"/>
        <v>1975889.6695112195</v>
      </c>
      <c r="M6">
        <f t="shared" si="3"/>
        <v>0.20540364857219862</v>
      </c>
      <c r="O6" s="3">
        <f>I6-_TN2!$H$2</f>
        <v>19.71313340654575</v>
      </c>
      <c r="P6">
        <f t="shared" si="4"/>
        <v>5.240195263667536E-05</v>
      </c>
      <c r="Q6" s="4">
        <f>P6/SUM(_TN3!$P$2:$P$4,_TN2!$P$2:$P$10,_TN1!$P$2:$P$7)</f>
        <v>2.5485009721152947E-05</v>
      </c>
    </row>
    <row r="7" spans="9:17" ht="12.75">
      <c r="I7">
        <v>464.10816595068997</v>
      </c>
      <c r="J7">
        <f t="shared" si="0"/>
        <v>10.70018990583</v>
      </c>
      <c r="K7">
        <f t="shared" si="1"/>
        <v>44364.27936566211</v>
      </c>
      <c r="L7">
        <f t="shared" si="2"/>
        <v>1907664.0127234706</v>
      </c>
      <c r="M7">
        <f t="shared" si="3"/>
        <v>0.23284033129483328</v>
      </c>
      <c r="O7" s="3">
        <f>I7-_TN2!$H$2</f>
        <v>18.20214355212829</v>
      </c>
      <c r="P7">
        <f t="shared" si="4"/>
        <v>0.00011154619186196138</v>
      </c>
      <c r="Q7" s="4">
        <f>P7/SUM(_TN3!$P$2:$P$4,_TN2!$P$2:$P$10,_TN1!$P$2:$P$7)</f>
        <v>5.4249043039859445E-05</v>
      </c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49.92294297495502</v>
      </c>
      <c r="C9">
        <v>-325.47410456773105</v>
      </c>
      <c r="D9">
        <v>425.31999051764114</v>
      </c>
      <c r="E9">
        <v>248.79319443363133</v>
      </c>
      <c r="F9">
        <v>298.71613740858635</v>
      </c>
      <c r="O9" s="3"/>
    </row>
    <row r="10" spans="1:15" ht="12.75">
      <c r="A10" t="s">
        <v>11</v>
      </c>
      <c r="B10">
        <v>-42.209238880696034</v>
      </c>
      <c r="C10">
        <v>-418.19087743813617</v>
      </c>
      <c r="D10">
        <v>333.7723996767441</v>
      </c>
      <c r="E10">
        <v>329.1781911921029</v>
      </c>
      <c r="F10">
        <v>286.96895231140684</v>
      </c>
      <c r="O10" s="3"/>
    </row>
    <row r="11" spans="1:15" ht="12.75">
      <c r="A11" t="s">
        <v>12</v>
      </c>
      <c r="B11">
        <v>27.946727520184822</v>
      </c>
      <c r="C11">
        <v>-346.27405843438504</v>
      </c>
      <c r="D11">
        <v>402.1675134747547</v>
      </c>
      <c r="E11">
        <v>410.6133856400386</v>
      </c>
      <c r="F11">
        <v>438.5601131602234</v>
      </c>
      <c r="O11" s="3"/>
    </row>
    <row r="12" spans="1:15" ht="12.75">
      <c r="A12" t="s">
        <v>13</v>
      </c>
      <c r="B12">
        <v>2.5073449611407455</v>
      </c>
      <c r="C12">
        <v>-373.3262783221679</v>
      </c>
      <c r="D12">
        <v>378.3409682444494</v>
      </c>
      <c r="E12">
        <v>357.6594895499983</v>
      </c>
      <c r="F12">
        <v>360.16683451113903</v>
      </c>
      <c r="O12" s="3"/>
    </row>
    <row r="13" spans="1:6" ht="12.75">
      <c r="A13" t="s">
        <v>14</v>
      </c>
      <c r="B13">
        <v>-33.887003302143654</v>
      </c>
      <c r="C13">
        <v>-407.5858104770591</v>
      </c>
      <c r="D13">
        <v>339.81180387277175</v>
      </c>
      <c r="E13">
        <v>189.16022997971288</v>
      </c>
      <c r="F13">
        <v>155.27322667756923</v>
      </c>
    </row>
    <row r="14" spans="1:6" ht="12.75">
      <c r="A14" t="s">
        <v>15</v>
      </c>
      <c r="B14">
        <v>485.43898003199627</v>
      </c>
      <c r="C14">
        <v>143.69350084804034</v>
      </c>
      <c r="D14">
        <v>827.1844592159522</v>
      </c>
      <c r="E14">
        <v>382.42494600814064</v>
      </c>
      <c r="F14">
        <v>867.8639260401369</v>
      </c>
    </row>
    <row r="15" spans="1:6" ht="12.75">
      <c r="A15" t="s">
        <v>16</v>
      </c>
      <c r="B15">
        <v>-9.824011386738022</v>
      </c>
      <c r="C15">
        <v>-384.9679228488485</v>
      </c>
      <c r="D15">
        <v>365.3199000753725</v>
      </c>
      <c r="E15">
        <v>225.54084139314267</v>
      </c>
      <c r="F15">
        <v>215.71683000640465</v>
      </c>
    </row>
    <row r="16" spans="1:6" ht="12.75">
      <c r="A16" t="s">
        <v>17</v>
      </c>
      <c r="B16">
        <v>-82.41060117010014</v>
      </c>
      <c r="C16">
        <v>-456.1453759705714</v>
      </c>
      <c r="D16">
        <v>291.3241736303712</v>
      </c>
      <c r="E16">
        <v>209.9894132389643</v>
      </c>
      <c r="F16">
        <v>127.57881206886415</v>
      </c>
    </row>
    <row r="17" spans="1:6" ht="12.75">
      <c r="A17" t="s">
        <v>18</v>
      </c>
      <c r="B17">
        <v>-66.13841290161875</v>
      </c>
      <c r="C17">
        <v>-439.20408177739694</v>
      </c>
      <c r="D17">
        <v>306.9272559741594</v>
      </c>
      <c r="E17">
        <v>184.71381577424563</v>
      </c>
      <c r="F17">
        <v>118.57540287262688</v>
      </c>
    </row>
    <row r="18" spans="1:6" ht="12.75">
      <c r="A18" t="s">
        <v>19</v>
      </c>
      <c r="B18">
        <v>-51.68267544858938</v>
      </c>
      <c r="C18">
        <v>-425.7760266380849</v>
      </c>
      <c r="D18">
        <v>322.4106757409061</v>
      </c>
      <c r="E18">
        <v>204.32905237895906</v>
      </c>
      <c r="F18">
        <v>152.64637693036968</v>
      </c>
    </row>
    <row r="19" spans="1:6" ht="12.75">
      <c r="A19" t="s">
        <v>20</v>
      </c>
      <c r="B19">
        <v>-172.68013992994764</v>
      </c>
      <c r="C19">
        <v>-544.6680229111482</v>
      </c>
      <c r="D19">
        <v>199.307743051253</v>
      </c>
      <c r="E19">
        <v>267.10158833631294</v>
      </c>
      <c r="F19">
        <v>94.42144840636531</v>
      </c>
    </row>
    <row r="20" spans="1:6" ht="12.75">
      <c r="A20" t="s">
        <v>21</v>
      </c>
      <c r="B20">
        <v>-185.0482952233831</v>
      </c>
      <c r="C20">
        <v>-556.4293030541807</v>
      </c>
      <c r="D20">
        <v>186.33271260741446</v>
      </c>
      <c r="E20">
        <v>267.10158833631294</v>
      </c>
      <c r="F20">
        <v>82.05329311292985</v>
      </c>
    </row>
    <row r="21" spans="1:6" ht="12.75">
      <c r="A21" t="s">
        <v>22</v>
      </c>
      <c r="B21">
        <v>-229.4600520464441</v>
      </c>
      <c r="C21">
        <v>-596.796569280849</v>
      </c>
      <c r="D21">
        <v>137.87646518796078</v>
      </c>
      <c r="E21">
        <v>403.9658074617515</v>
      </c>
      <c r="F21">
        <v>174.50575541530742</v>
      </c>
    </row>
    <row r="22" spans="1:6" ht="12.75">
      <c r="A22" t="s">
        <v>23</v>
      </c>
      <c r="B22">
        <v>-281.3386246953091</v>
      </c>
      <c r="C22">
        <v>-644.1309168797727</v>
      </c>
      <c r="D22">
        <v>81.45366748915461</v>
      </c>
      <c r="E22">
        <v>424.7808201374869</v>
      </c>
      <c r="F22">
        <v>143.44219544217782</v>
      </c>
    </row>
    <row r="23" spans="1:6" ht="12.75">
      <c r="A23" t="s">
        <v>24</v>
      </c>
      <c r="B23">
        <v>-47.58568954612957</v>
      </c>
      <c r="C23">
        <v>-419.13878089038093</v>
      </c>
      <c r="D23">
        <v>323.9674017981218</v>
      </c>
      <c r="E23">
        <v>149.22280210376522</v>
      </c>
      <c r="F23">
        <v>101.63711255763565</v>
      </c>
    </row>
    <row r="24" spans="1:6" ht="12.75">
      <c r="A24" t="s">
        <v>25</v>
      </c>
      <c r="B24">
        <v>-71.14480631461734</v>
      </c>
      <c r="C24">
        <v>-443.9755493570899</v>
      </c>
      <c r="D24">
        <v>301.6859367278553</v>
      </c>
      <c r="E24">
        <v>181.5647972151329</v>
      </c>
      <c r="F24">
        <v>110.41999090051556</v>
      </c>
    </row>
    <row r="25" spans="1:6" ht="12.75">
      <c r="A25" t="s">
        <v>26</v>
      </c>
      <c r="B25">
        <v>68.46508682835562</v>
      </c>
      <c r="C25">
        <v>-306.3995092452694</v>
      </c>
      <c r="D25">
        <v>443.32968290198073</v>
      </c>
      <c r="E25">
        <v>238.41402926279565</v>
      </c>
      <c r="F25">
        <v>306.8791160911513</v>
      </c>
    </row>
    <row r="26" spans="1:6" ht="12.75">
      <c r="A26" t="s">
        <v>27</v>
      </c>
      <c r="B26">
        <v>315.52018759850637</v>
      </c>
      <c r="C26">
        <v>-43.908839146962066</v>
      </c>
      <c r="D26">
        <v>674.9492143439747</v>
      </c>
      <c r="E26">
        <v>176.3846616853924</v>
      </c>
      <c r="F26">
        <v>491.9048492838988</v>
      </c>
    </row>
    <row r="27" spans="1:6" ht="12.75">
      <c r="A27" t="s">
        <v>28</v>
      </c>
      <c r="B27">
        <v>-367.80605534535897</v>
      </c>
      <c r="C27">
        <v>-679.60789839836</v>
      </c>
      <c r="D27">
        <v>-56.00421229235798</v>
      </c>
      <c r="E27">
        <v>779.7964489640215</v>
      </c>
      <c r="F27">
        <v>411.9903936186625</v>
      </c>
    </row>
    <row r="28" spans="1:6" ht="12.75">
      <c r="A28" t="s">
        <v>29</v>
      </c>
      <c r="B28">
        <v>-47.75360916147656</v>
      </c>
      <c r="C28">
        <v>-419.47745236898953</v>
      </c>
      <c r="D28">
        <v>323.9702340460364</v>
      </c>
      <c r="E28">
        <v>152.26790305042726</v>
      </c>
      <c r="F28">
        <v>104.5142938889507</v>
      </c>
    </row>
    <row r="29" spans="1:6" ht="12.75">
      <c r="A29" t="s">
        <v>30</v>
      </c>
      <c r="B29">
        <v>-57.648851499298814</v>
      </c>
      <c r="C29">
        <v>-429.99775042082695</v>
      </c>
      <c r="D29">
        <v>314.7000474222293</v>
      </c>
      <c r="E29">
        <v>166.60853356862683</v>
      </c>
      <c r="F29">
        <v>108.95968206932801</v>
      </c>
    </row>
    <row r="30" spans="1:6" ht="12.75">
      <c r="A30" t="s">
        <v>31</v>
      </c>
      <c r="B30">
        <v>-93.76628374480711</v>
      </c>
      <c r="C30">
        <v>-468.3575760699829</v>
      </c>
      <c r="D30">
        <v>280.8250085803687</v>
      </c>
      <c r="E30">
        <v>251.30138771596464</v>
      </c>
      <c r="F30">
        <v>157.53510397115753</v>
      </c>
    </row>
    <row r="31" spans="1:6" ht="12.75">
      <c r="A31" t="s">
        <v>32</v>
      </c>
      <c r="B31">
        <v>-7.337197296850405</v>
      </c>
      <c r="C31">
        <v>-383.2802264603632</v>
      </c>
      <c r="D31">
        <v>368.60583186666247</v>
      </c>
      <c r="E31">
        <v>260.3926042961232</v>
      </c>
      <c r="F31">
        <v>253.05540699927278</v>
      </c>
    </row>
    <row r="32" spans="1:6" ht="12.75">
      <c r="A32" t="s">
        <v>33</v>
      </c>
      <c r="B32">
        <v>168.87688295121927</v>
      </c>
      <c r="C32">
        <v>-191.5806979971215</v>
      </c>
      <c r="D32">
        <v>529.33446389956</v>
      </c>
      <c r="E32">
        <v>559.6674556078027</v>
      </c>
      <c r="F32">
        <v>728.544338559022</v>
      </c>
    </row>
    <row r="33" spans="1:6" ht="12.75">
      <c r="A33" t="s">
        <v>34</v>
      </c>
      <c r="B33">
        <v>-50.03652106737434</v>
      </c>
      <c r="C33">
        <v>-425.16696664811326</v>
      </c>
      <c r="D33">
        <v>325.0939245133646</v>
      </c>
      <c r="E33">
        <v>237.1559963484301</v>
      </c>
      <c r="F33">
        <v>187.11947528105577</v>
      </c>
    </row>
    <row r="34" spans="1:6" ht="12.75">
      <c r="A34" t="s">
        <v>35</v>
      </c>
      <c r="B34">
        <v>-66.86303082551558</v>
      </c>
      <c r="C34">
        <v>-440.1501909010408</v>
      </c>
      <c r="D34">
        <v>306.4241292500096</v>
      </c>
      <c r="E34">
        <v>190.14902180727427</v>
      </c>
      <c r="F34">
        <v>123.28599098175869</v>
      </c>
    </row>
    <row r="35" spans="1:6" ht="12.75">
      <c r="A35" t="s">
        <v>36</v>
      </c>
      <c r="B35">
        <v>59.47615453572769</v>
      </c>
      <c r="C35">
        <v>-316.2687298387009</v>
      </c>
      <c r="D35">
        <v>435.22103891015627</v>
      </c>
      <c r="E35">
        <v>282.46407537694455</v>
      </c>
      <c r="F35">
        <v>341.94022991267224</v>
      </c>
    </row>
    <row r="36" spans="1:6" ht="12.75">
      <c r="A36" t="s">
        <v>37</v>
      </c>
      <c r="B36">
        <v>372.86354337668524</v>
      </c>
      <c r="C36">
        <v>16.478962154243447</v>
      </c>
      <c r="D36">
        <v>729.2481245991271</v>
      </c>
      <c r="E36">
        <v>362.12479786682024</v>
      </c>
      <c r="F36">
        <v>734.9883412435055</v>
      </c>
    </row>
    <row r="37" spans="1:6" ht="12.75">
      <c r="A37" t="s">
        <v>38</v>
      </c>
      <c r="B37">
        <v>-26.39995567608284</v>
      </c>
      <c r="C37">
        <v>-397.39120647734615</v>
      </c>
      <c r="D37">
        <v>344.5912951251804</v>
      </c>
      <c r="E37">
        <v>136.22680251030684</v>
      </c>
      <c r="F37">
        <v>109.826846834224</v>
      </c>
    </row>
    <row r="38" spans="1:6" ht="12.75">
      <c r="A38" t="s">
        <v>39</v>
      </c>
      <c r="B38">
        <v>247.5456086532347</v>
      </c>
      <c r="C38">
        <v>-112.30830021115577</v>
      </c>
      <c r="D38">
        <v>607.3995175176251</v>
      </c>
      <c r="E38">
        <v>513.4524592342638</v>
      </c>
      <c r="F38">
        <v>760.9980678874985</v>
      </c>
    </row>
    <row r="39" spans="1:6" ht="12.75">
      <c r="A39" t="s">
        <v>40</v>
      </c>
      <c r="B39">
        <v>-446.8744024502044</v>
      </c>
      <c r="C39">
        <v>-774.4992860628637</v>
      </c>
      <c r="D39">
        <v>-119.24951883754511</v>
      </c>
      <c r="E39">
        <v>625.4362827241523</v>
      </c>
      <c r="F39">
        <v>178.5618802739479</v>
      </c>
    </row>
    <row r="40" spans="1:6" ht="12.75">
      <c r="A40" t="s">
        <v>34</v>
      </c>
      <c r="B40">
        <v>-108.13734157693094</v>
      </c>
      <c r="C40">
        <v>-482.0167367544244</v>
      </c>
      <c r="D40">
        <v>265.7420536005626</v>
      </c>
      <c r="E40">
        <v>237.1559963484301</v>
      </c>
      <c r="F40">
        <v>129.01865477149917</v>
      </c>
    </row>
    <row r="41" spans="1:6" ht="12.75">
      <c r="A41" t="s">
        <v>41</v>
      </c>
      <c r="B41">
        <v>-32.54088534010759</v>
      </c>
      <c r="C41">
        <v>-407.5316806981358</v>
      </c>
      <c r="D41">
        <v>342.4499100179206</v>
      </c>
      <c r="E41">
        <v>386.69816419285667</v>
      </c>
      <c r="F41">
        <v>354.1572788527491</v>
      </c>
    </row>
    <row r="42" spans="1:6" ht="12.75">
      <c r="A42" t="s">
        <v>42</v>
      </c>
      <c r="B42">
        <v>-34.678584014059425</v>
      </c>
      <c r="C42">
        <v>-410.76177439319</v>
      </c>
      <c r="D42">
        <v>341.4046063650712</v>
      </c>
      <c r="E42">
        <v>326.2842431362783</v>
      </c>
      <c r="F42">
        <v>291.60565912221887</v>
      </c>
    </row>
    <row r="43" spans="1:6" ht="12.75">
      <c r="A43" t="s">
        <v>43</v>
      </c>
      <c r="B43">
        <v>-26.45106864008156</v>
      </c>
      <c r="C43">
        <v>-402.5124200307348</v>
      </c>
      <c r="D43">
        <v>349.6102827505716</v>
      </c>
      <c r="E43">
        <v>275.41814635092976</v>
      </c>
      <c r="F43">
        <v>248.9670777108482</v>
      </c>
    </row>
    <row r="44" spans="1:6" ht="12.75">
      <c r="A44" t="s">
        <v>44</v>
      </c>
      <c r="B44">
        <v>343.5548149576242</v>
      </c>
      <c r="C44">
        <v>18.373936009330066</v>
      </c>
      <c r="D44">
        <v>668.7356939059184</v>
      </c>
      <c r="E44">
        <v>724.1501420059398</v>
      </c>
      <c r="F44">
        <v>1067.704956963564</v>
      </c>
    </row>
    <row r="45" spans="1:6" ht="12.75">
      <c r="A45" t="s">
        <v>45</v>
      </c>
      <c r="B45">
        <v>125.51159410920465</v>
      </c>
      <c r="C45">
        <v>-245.41418595288</v>
      </c>
      <c r="D45">
        <v>496.4373741712893</v>
      </c>
      <c r="E45">
        <v>172.254723845116</v>
      </c>
      <c r="F45">
        <v>297.76631795432064</v>
      </c>
    </row>
    <row r="46" spans="1:6" ht="12.75">
      <c r="A46" t="s">
        <v>46</v>
      </c>
      <c r="B46">
        <v>220.48362096719177</v>
      </c>
      <c r="C46">
        <v>-148.27992929255004</v>
      </c>
      <c r="D46">
        <v>589.2471712269336</v>
      </c>
      <c r="E46">
        <v>376.1599735847858</v>
      </c>
      <c r="F46">
        <v>596.6435945519776</v>
      </c>
    </row>
    <row r="47" spans="1:6" ht="12.75">
      <c r="A47" t="s">
        <v>47</v>
      </c>
      <c r="B47">
        <v>83.26740021364355</v>
      </c>
      <c r="C47">
        <v>-283.9621990195831</v>
      </c>
      <c r="D47">
        <v>450.49699944687023</v>
      </c>
      <c r="E47">
        <v>516.5841581913014</v>
      </c>
      <c r="F47">
        <v>599.851558404945</v>
      </c>
    </row>
    <row r="48" spans="1:6" ht="12.75">
      <c r="A48" t="s">
        <v>48</v>
      </c>
      <c r="B48">
        <v>80.65195109899625</v>
      </c>
      <c r="C48">
        <v>-279.52130101536363</v>
      </c>
      <c r="D48">
        <v>440.8252032133562</v>
      </c>
      <c r="E48">
        <v>18.56687306761745</v>
      </c>
      <c r="F48">
        <v>99.2188241666137</v>
      </c>
    </row>
    <row r="49" spans="1:6" ht="12.75">
      <c r="A49" t="s">
        <v>49</v>
      </c>
      <c r="B49">
        <v>192.51728158684438</v>
      </c>
      <c r="C49">
        <v>-178.21267010911765</v>
      </c>
      <c r="D49">
        <v>563.2472332828064</v>
      </c>
      <c r="E49">
        <v>359.86065352281815</v>
      </c>
      <c r="F49">
        <v>552.3779351096625</v>
      </c>
    </row>
    <row r="50" spans="1:6" ht="12.75">
      <c r="A50" t="s">
        <v>50</v>
      </c>
      <c r="B50">
        <v>-121.95152953150352</v>
      </c>
      <c r="C50">
        <v>-493.31485491185197</v>
      </c>
      <c r="D50">
        <v>249.41179584884492</v>
      </c>
      <c r="E50">
        <v>178.8818334027688</v>
      </c>
      <c r="F50">
        <v>56.93030387126527</v>
      </c>
    </row>
    <row r="51" spans="1:6" ht="12.75">
      <c r="A51" t="s">
        <v>51</v>
      </c>
      <c r="B51">
        <v>-82.89525535014485</v>
      </c>
      <c r="C51">
        <v>-456.5042841913346</v>
      </c>
      <c r="D51">
        <v>290.7137734910449</v>
      </c>
      <c r="E51">
        <v>206.7537966694759</v>
      </c>
      <c r="F51">
        <v>123.85854131933104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04"/>
  <sheetViews>
    <sheetView workbookViewId="0" topLeftCell="A1">
      <selection activeCell="J3" sqref="J3"/>
    </sheetView>
  </sheetViews>
  <sheetFormatPr defaultColWidth="9.140625" defaultRowHeight="12.75"/>
  <cols>
    <col min="7" max="7" width="17.00390625" style="0" customWidth="1"/>
    <col min="8" max="8" width="14.7109375" style="0" customWidth="1"/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0.520435854679199</v>
      </c>
      <c r="C2">
        <v>21.70453566044045</v>
      </c>
      <c r="D2">
        <v>4.139368696698398E-07</v>
      </c>
      <c r="E2">
        <v>29812.80491990296</v>
      </c>
      <c r="F2">
        <v>2486658.371839696</v>
      </c>
      <c r="G2">
        <v>1192512.196796119</v>
      </c>
      <c r="H2">
        <v>445.9060223985617</v>
      </c>
      <c r="I2">
        <v>445.9060223985617</v>
      </c>
      <c r="J2">
        <f>(I2-6)/43</f>
        <v>10.23037261392004</v>
      </c>
      <c r="K2">
        <f>EXP(J2)</f>
        <v>27732.84178595624</v>
      </c>
      <c r="L2">
        <f>K2*43</f>
        <v>1192512.1967961183</v>
      </c>
      <c r="M2">
        <f>1-L2/$F$2</f>
        <v>0.5204358546791991</v>
      </c>
      <c r="O2" s="3">
        <f>I2-_TN2!$H$2</f>
        <v>0</v>
      </c>
      <c r="P2">
        <f>EXP(-O2/2)</f>
        <v>1</v>
      </c>
      <c r="Q2" s="4">
        <f>P2/SUM(_TN3!$P$2:$P$4,_TN2!$P$2:$P$10,_TN1!$P$2:$P$7)</f>
        <v>0.48633702445882454</v>
      </c>
    </row>
    <row r="3" spans="2:18" ht="12.75">
      <c r="B3" t="s">
        <v>2</v>
      </c>
      <c r="C3" t="s">
        <v>60</v>
      </c>
      <c r="D3" t="s">
        <v>3</v>
      </c>
      <c r="I3">
        <v>447.3196098385525</v>
      </c>
      <c r="J3">
        <f aca="true" t="shared" si="0" ref="J3:J10">(I3-6)/43</f>
        <v>10.263246740431454</v>
      </c>
      <c r="K3">
        <f aca="true" t="shared" si="1" ref="K3:K10">EXP(J3)</f>
        <v>28659.685860874306</v>
      </c>
      <c r="L3">
        <f aca="true" t="shared" si="2" ref="L3:L10">K3*43</f>
        <v>1232366.492017595</v>
      </c>
      <c r="M3">
        <f aca="true" t="shared" si="3" ref="M3:M10">1-L3/$F$2</f>
        <v>0.5044086047469972</v>
      </c>
      <c r="O3" s="62">
        <f>I3-_TN2!$H$2</f>
        <v>1.4135874399908062</v>
      </c>
      <c r="P3" s="62">
        <f aca="true" t="shared" si="4" ref="P3:P10">EXP(-O3/2)</f>
        <v>0.4932230762317735</v>
      </c>
      <c r="Q3" s="63">
        <f>P3/SUM(_TN3!$P$2:$P$4,_TN2!$P$2:$P$10,_TN1!$P$2:$P$7)</f>
        <v>0.23987264328898872</v>
      </c>
      <c r="R3" t="s">
        <v>214</v>
      </c>
    </row>
    <row r="4" spans="1:17" ht="12.75">
      <c r="A4" t="s">
        <v>0</v>
      </c>
      <c r="B4">
        <v>145.6202323943961</v>
      </c>
      <c r="C4">
        <v>-74.85986670609934</v>
      </c>
      <c r="D4">
        <v>308.2165932432977</v>
      </c>
      <c r="I4">
        <v>461.30052040673496</v>
      </c>
      <c r="J4">
        <f t="shared" si="0"/>
        <v>10.588384195505464</v>
      </c>
      <c r="K4">
        <f t="shared" si="1"/>
        <v>39671.336187327084</v>
      </c>
      <c r="L4">
        <f t="shared" si="2"/>
        <v>1705867.4560550647</v>
      </c>
      <c r="M4">
        <f t="shared" si="3"/>
        <v>0.3139920322898966</v>
      </c>
      <c r="O4" s="3">
        <f>I4-_TN2!$H$2</f>
        <v>15.394498008173287</v>
      </c>
      <c r="P4">
        <f t="shared" si="4"/>
        <v>0.0004540746236819233</v>
      </c>
      <c r="Q4" s="4">
        <f>P4/SUM(_TN3!$P$2:$P$4,_TN2!$P$2:$P$10,_TN1!$P$2:$P$7)</f>
        <v>0.00022083330136372706</v>
      </c>
    </row>
    <row r="5" spans="1:17" ht="12.75">
      <c r="A5" t="s">
        <v>1</v>
      </c>
      <c r="B5">
        <v>2.7438532061996312E-06</v>
      </c>
      <c r="C5">
        <v>0.0083657554665333</v>
      </c>
      <c r="I5">
        <v>453.7713296031302</v>
      </c>
      <c r="J5">
        <f t="shared" si="0"/>
        <v>10.413286734956516</v>
      </c>
      <c r="K5">
        <f t="shared" si="1"/>
        <v>33299.13617550406</v>
      </c>
      <c r="L5">
        <f t="shared" si="2"/>
        <v>1431862.8555466747</v>
      </c>
      <c r="M5">
        <f t="shared" si="3"/>
        <v>0.42418191748336365</v>
      </c>
      <c r="O5" s="3">
        <f>I5-_TN2!$H$2</f>
        <v>7.8653072045685235</v>
      </c>
      <c r="P5">
        <f t="shared" si="4"/>
        <v>0.019591615159064303</v>
      </c>
      <c r="Q5" s="4">
        <f>P5/SUM(_TN3!$P$2:$P$4,_TN2!$P$2:$P$10,_TN1!$P$2:$P$7)</f>
        <v>0.009528127820801733</v>
      </c>
    </row>
    <row r="6" spans="9:17" ht="12.75">
      <c r="I6">
        <v>462.32819613805754</v>
      </c>
      <c r="J6">
        <f t="shared" si="0"/>
        <v>10.612283631117617</v>
      </c>
      <c r="K6">
        <f t="shared" si="1"/>
        <v>40630.87932949459</v>
      </c>
      <c r="L6">
        <f t="shared" si="2"/>
        <v>1747127.8111682676</v>
      </c>
      <c r="M6">
        <f t="shared" si="3"/>
        <v>0.297399340836797</v>
      </c>
      <c r="O6" s="3">
        <f>I6-_TN2!$H$2</f>
        <v>16.42217373949586</v>
      </c>
      <c r="P6">
        <f t="shared" si="4"/>
        <v>0.00027162533943360915</v>
      </c>
      <c r="Q6" s="4">
        <f>P6/SUM(_TN3!$P$2:$P$4,_TN2!$P$2:$P$10,_TN1!$P$2:$P$7)</f>
        <v>0.00013210145934775967</v>
      </c>
    </row>
    <row r="7" spans="9:17" ht="12.75">
      <c r="I7">
        <v>459.63634055133633</v>
      </c>
      <c r="J7">
        <f t="shared" si="0"/>
        <v>10.549682338403171</v>
      </c>
      <c r="K7">
        <f t="shared" si="1"/>
        <v>38165.312731802245</v>
      </c>
      <c r="L7">
        <f t="shared" si="2"/>
        <v>1641108.4474674966</v>
      </c>
      <c r="M7">
        <f t="shared" si="3"/>
        <v>0.34003461591173023</v>
      </c>
      <c r="O7" s="3">
        <f>I7-_TN2!$H$2</f>
        <v>13.730318152774657</v>
      </c>
      <c r="P7">
        <f t="shared" si="4"/>
        <v>0.001043516440534297</v>
      </c>
      <c r="Q7" s="4">
        <f>P7/SUM(_TN3!$P$2:$P$4,_TN2!$P$2:$P$10,_TN1!$P$2:$P$7)</f>
        <v>0.0005075006806633138</v>
      </c>
    </row>
    <row r="8" spans="2:1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I8">
        <v>462.1974550586112</v>
      </c>
      <c r="J8">
        <f t="shared" si="0"/>
        <v>10.609243140897934</v>
      </c>
      <c r="K8">
        <f t="shared" si="1"/>
        <v>40507.52915580125</v>
      </c>
      <c r="L8">
        <f t="shared" si="2"/>
        <v>1741823.7536994535</v>
      </c>
      <c r="M8">
        <f t="shared" si="3"/>
        <v>0.29953234693400765</v>
      </c>
      <c r="O8" s="3">
        <f>I8-_TN2!$H$2</f>
        <v>16.29143266004951</v>
      </c>
      <c r="P8">
        <f t="shared" si="4"/>
        <v>0.00028997485952790287</v>
      </c>
      <c r="Q8" s="4">
        <f>P8/SUM(_TN3!$P$2:$P$4,_TN2!$P$2:$P$10,_TN1!$P$2:$P$7)</f>
        <v>0.00014102551035066592</v>
      </c>
    </row>
    <row r="9" spans="1:17" ht="12.75">
      <c r="A9" t="s">
        <v>10</v>
      </c>
      <c r="B9">
        <v>-13.506748458552579</v>
      </c>
      <c r="C9">
        <v>-359.05872272871983</v>
      </c>
      <c r="D9">
        <v>332.04522581161467</v>
      </c>
      <c r="E9">
        <v>312.2228858671389</v>
      </c>
      <c r="F9">
        <v>298.71613740858635</v>
      </c>
      <c r="I9">
        <v>458.68930014325696</v>
      </c>
      <c r="J9">
        <f t="shared" si="0"/>
        <v>10.527658142866441</v>
      </c>
      <c r="K9">
        <f t="shared" si="1"/>
        <v>37333.94117188809</v>
      </c>
      <c r="L9">
        <f t="shared" si="2"/>
        <v>1605359.4703911878</v>
      </c>
      <c r="M9">
        <f t="shared" si="3"/>
        <v>0.35441092810690356</v>
      </c>
      <c r="O9" s="3">
        <f>I9-_TN2!$H$2</f>
        <v>12.783277744695283</v>
      </c>
      <c r="P9">
        <f t="shared" si="4"/>
        <v>0.0016755080062941213</v>
      </c>
      <c r="Q9" s="4">
        <f>P9/SUM(_TN3!$P$2:$P$4,_TN2!$P$2:$P$10,_TN1!$P$2:$P$7)</f>
        <v>0.0008148615782380203</v>
      </c>
    </row>
    <row r="10" spans="1:17" ht="12.75">
      <c r="A10" t="s">
        <v>11</v>
      </c>
      <c r="B10">
        <v>-124.35055333007176</v>
      </c>
      <c r="C10">
        <v>-465.8752033526077</v>
      </c>
      <c r="D10">
        <v>217.17409669246416</v>
      </c>
      <c r="E10">
        <v>411.3195056414786</v>
      </c>
      <c r="F10">
        <v>286.96895231140684</v>
      </c>
      <c r="I10">
        <v>463.2366546894795</v>
      </c>
      <c r="J10">
        <f t="shared" si="0"/>
        <v>10.633410574173942</v>
      </c>
      <c r="K10">
        <f t="shared" si="1"/>
        <v>41498.41755031003</v>
      </c>
      <c r="L10">
        <f t="shared" si="2"/>
        <v>1784431.9546633312</v>
      </c>
      <c r="M10">
        <f t="shared" si="3"/>
        <v>0.2823976245103742</v>
      </c>
      <c r="O10" s="3">
        <f>I10-_TN2!$H$2</f>
        <v>17.330632290917833</v>
      </c>
      <c r="P10">
        <f t="shared" si="4"/>
        <v>0.00017246501641372995</v>
      </c>
      <c r="Q10" s="4">
        <f>P10/SUM(_TN3!$P$2:$P$4,_TN2!$P$2:$P$10,_TN1!$P$2:$P$7)</f>
        <v>8.387612290589576E-05</v>
      </c>
    </row>
    <row r="11" spans="1:15" ht="12.75">
      <c r="A11" t="s">
        <v>12</v>
      </c>
      <c r="B11">
        <v>-27.95629510202957</v>
      </c>
      <c r="C11">
        <v>-372.8075852511326</v>
      </c>
      <c r="D11">
        <v>316.89499504707345</v>
      </c>
      <c r="E11">
        <v>466.516408262253</v>
      </c>
      <c r="F11">
        <v>438.5601131602234</v>
      </c>
      <c r="O11" s="3"/>
    </row>
    <row r="12" spans="1:15" ht="12.75">
      <c r="A12" t="s">
        <v>13</v>
      </c>
      <c r="B12">
        <v>-56.65143087984973</v>
      </c>
      <c r="C12">
        <v>-402.24985809215696</v>
      </c>
      <c r="D12">
        <v>288.9469963324575</v>
      </c>
      <c r="E12">
        <v>416.81826539098876</v>
      </c>
      <c r="F12">
        <v>360.16683451113903</v>
      </c>
      <c r="O12" s="3"/>
    </row>
    <row r="13" spans="1:6" ht="12.75">
      <c r="A13" t="s">
        <v>14</v>
      </c>
      <c r="B13">
        <v>-17.05308886654342</v>
      </c>
      <c r="C13">
        <v>-363.77565397971665</v>
      </c>
      <c r="D13">
        <v>329.6694762466298</v>
      </c>
      <c r="E13">
        <v>172.32631554411265</v>
      </c>
      <c r="F13">
        <v>155.27322667756923</v>
      </c>
    </row>
    <row r="14" spans="1:6" ht="12.75">
      <c r="A14" t="s">
        <v>15</v>
      </c>
      <c r="B14">
        <v>458.6000368612113</v>
      </c>
      <c r="C14">
        <v>144.1386954409062</v>
      </c>
      <c r="D14">
        <v>773.0613782815165</v>
      </c>
      <c r="E14">
        <v>409.2638891789256</v>
      </c>
      <c r="F14">
        <v>867.8639260401369</v>
      </c>
    </row>
    <row r="15" spans="1:6" ht="12.75">
      <c r="A15" t="s">
        <v>16</v>
      </c>
      <c r="B15">
        <v>-53.84471301091915</v>
      </c>
      <c r="C15">
        <v>-400.085453941574</v>
      </c>
      <c r="D15">
        <v>292.39602791973573</v>
      </c>
      <c r="E15">
        <v>269.5615430173238</v>
      </c>
      <c r="F15">
        <v>215.71683000640465</v>
      </c>
    </row>
    <row r="16" spans="1:6" ht="12.75">
      <c r="A16" t="s">
        <v>17</v>
      </c>
      <c r="B16">
        <v>-122.85595084169961</v>
      </c>
      <c r="C16">
        <v>-467.0199140953143</v>
      </c>
      <c r="D16">
        <v>221.30801241191506</v>
      </c>
      <c r="E16">
        <v>250.43476291056376</v>
      </c>
      <c r="F16">
        <v>127.57881206886415</v>
      </c>
    </row>
    <row r="17" spans="1:6" ht="12.75">
      <c r="A17" t="s">
        <v>18</v>
      </c>
      <c r="B17">
        <v>-125.31368796319677</v>
      </c>
      <c r="C17">
        <v>-466.96641565849734</v>
      </c>
      <c r="D17">
        <v>216.33903973210383</v>
      </c>
      <c r="E17">
        <v>243.88909083582365</v>
      </c>
      <c r="F17">
        <v>118.57540287262688</v>
      </c>
    </row>
    <row r="18" spans="1:6" ht="12.75">
      <c r="A18" t="s">
        <v>19</v>
      </c>
      <c r="B18">
        <v>64.00708940618651</v>
      </c>
      <c r="C18">
        <v>-272.2593351730135</v>
      </c>
      <c r="D18">
        <v>400.27351398538656</v>
      </c>
      <c r="E18">
        <v>88.63928752418317</v>
      </c>
      <c r="F18">
        <v>152.64637693036968</v>
      </c>
    </row>
    <row r="19" spans="1:6" ht="12.75">
      <c r="A19" t="s">
        <v>20</v>
      </c>
      <c r="B19">
        <v>-65.37868163438547</v>
      </c>
      <c r="C19">
        <v>-404.65135039503156</v>
      </c>
      <c r="D19">
        <v>273.8939871262606</v>
      </c>
      <c r="E19">
        <v>159.8001300407508</v>
      </c>
      <c r="F19">
        <v>94.42144840636531</v>
      </c>
    </row>
    <row r="20" spans="1:6" ht="12.75">
      <c r="A20" t="s">
        <v>21</v>
      </c>
      <c r="B20">
        <v>-77.74683692782094</v>
      </c>
      <c r="C20">
        <v>-416.7461560258781</v>
      </c>
      <c r="D20">
        <v>261.25248217023625</v>
      </c>
      <c r="E20">
        <v>159.8001300407508</v>
      </c>
      <c r="F20">
        <v>82.05329311292985</v>
      </c>
    </row>
    <row r="21" spans="1:6" ht="12.75">
      <c r="A21" t="s">
        <v>22</v>
      </c>
      <c r="B21">
        <v>-122.33268501311426</v>
      </c>
      <c r="C21">
        <v>-458.5613929996901</v>
      </c>
      <c r="D21">
        <v>213.89602297346158</v>
      </c>
      <c r="E21">
        <v>296.8384404284217</v>
      </c>
      <c r="F21">
        <v>174.50575541530742</v>
      </c>
    </row>
    <row r="22" spans="1:6" ht="12.75">
      <c r="A22" t="s">
        <v>23</v>
      </c>
      <c r="B22">
        <v>-178.46609714784807</v>
      </c>
      <c r="C22">
        <v>-511.98831010307975</v>
      </c>
      <c r="D22">
        <v>155.0561158073836</v>
      </c>
      <c r="E22">
        <v>321.9082925900259</v>
      </c>
      <c r="F22">
        <v>143.44219544217782</v>
      </c>
    </row>
    <row r="23" spans="1:6" ht="12.75">
      <c r="A23" t="s">
        <v>24</v>
      </c>
      <c r="B23">
        <v>-67.70382638685564</v>
      </c>
      <c r="C23">
        <v>-411.82786341769463</v>
      </c>
      <c r="D23">
        <v>276.4202106439833</v>
      </c>
      <c r="E23">
        <v>169.34093894449128</v>
      </c>
      <c r="F23">
        <v>101.63711255763565</v>
      </c>
    </row>
    <row r="24" spans="1:6" ht="12.75">
      <c r="A24" t="s">
        <v>25</v>
      </c>
      <c r="B24">
        <v>-67.42512389816545</v>
      </c>
      <c r="C24">
        <v>-413.4063917281367</v>
      </c>
      <c r="D24">
        <v>278.5561439318058</v>
      </c>
      <c r="E24">
        <v>177.845114798681</v>
      </c>
      <c r="F24">
        <v>110.41999090051556</v>
      </c>
    </row>
    <row r="25" spans="1:6" ht="12.75">
      <c r="A25" t="s">
        <v>26</v>
      </c>
      <c r="B25">
        <v>34.67182838480619</v>
      </c>
      <c r="C25">
        <v>-312.77077199334553</v>
      </c>
      <c r="D25">
        <v>382.1144287629579</v>
      </c>
      <c r="E25">
        <v>272.2072877063451</v>
      </c>
      <c r="F25">
        <v>306.8791160911513</v>
      </c>
    </row>
    <row r="26" spans="1:6" ht="12.75">
      <c r="A26" t="s">
        <v>27</v>
      </c>
      <c r="B26">
        <v>419.84333770552496</v>
      </c>
      <c r="C26">
        <v>110.5747636521379</v>
      </c>
      <c r="D26">
        <v>729.111911758912</v>
      </c>
      <c r="E26">
        <v>72.0615115783738</v>
      </c>
      <c r="F26">
        <v>491.9048492838988</v>
      </c>
    </row>
    <row r="27" spans="1:6" ht="12.75">
      <c r="A27" t="s">
        <v>28</v>
      </c>
      <c r="B27">
        <v>-408.0514370367152</v>
      </c>
      <c r="C27">
        <v>-686.0995881213192</v>
      </c>
      <c r="D27">
        <v>-130.00328595211113</v>
      </c>
      <c r="E27">
        <v>820.0418306553777</v>
      </c>
      <c r="F27">
        <v>411.9903936186625</v>
      </c>
    </row>
    <row r="28" spans="1:6" ht="12.75">
      <c r="A28" t="s">
        <v>29</v>
      </c>
      <c r="B28">
        <v>71.32392180848638</v>
      </c>
      <c r="C28">
        <v>-261.81543864761454</v>
      </c>
      <c r="D28">
        <v>404.4632822645873</v>
      </c>
      <c r="E28">
        <v>33.19037208046433</v>
      </c>
      <c r="F28">
        <v>104.5142938889507</v>
      </c>
    </row>
    <row r="29" spans="1:6" ht="12.75">
      <c r="A29" t="s">
        <v>30</v>
      </c>
      <c r="B29">
        <v>-57.421533036790265</v>
      </c>
      <c r="C29">
        <v>-402.9347245769131</v>
      </c>
      <c r="D29">
        <v>288.09165850333255</v>
      </c>
      <c r="E29">
        <v>166.38121510611828</v>
      </c>
      <c r="F29">
        <v>108.95968206932801</v>
      </c>
    </row>
    <row r="30" spans="1:6" ht="12.75">
      <c r="A30" t="s">
        <v>31</v>
      </c>
      <c r="B30">
        <v>20.819106767646616</v>
      </c>
      <c r="C30">
        <v>-317.49438027960093</v>
      </c>
      <c r="D30">
        <v>359.1325938148941</v>
      </c>
      <c r="E30">
        <v>136.7159972035109</v>
      </c>
      <c r="F30">
        <v>157.53510397115753</v>
      </c>
    </row>
    <row r="31" spans="1:6" ht="12.75">
      <c r="A31" t="s">
        <v>32</v>
      </c>
      <c r="B31">
        <v>-58.962786454602536</v>
      </c>
      <c r="C31">
        <v>-405.2857013031726</v>
      </c>
      <c r="D31">
        <v>287.36012839396756</v>
      </c>
      <c r="E31">
        <v>312.0181934538753</v>
      </c>
      <c r="F31">
        <v>253.05540699927278</v>
      </c>
    </row>
    <row r="32" spans="1:6" ht="12.75">
      <c r="A32" t="s">
        <v>33</v>
      </c>
      <c r="B32">
        <v>213.63790299775837</v>
      </c>
      <c r="C32">
        <v>-115.84714184954095</v>
      </c>
      <c r="D32">
        <v>543.1229478450578</v>
      </c>
      <c r="E32">
        <v>514.9064355612636</v>
      </c>
      <c r="F32">
        <v>728.544338559022</v>
      </c>
    </row>
    <row r="33" spans="1:6" ht="12.75">
      <c r="A33" t="s">
        <v>34</v>
      </c>
      <c r="B33">
        <v>-46.08863293786138</v>
      </c>
      <c r="C33">
        <v>-394.2449602571478</v>
      </c>
      <c r="D33">
        <v>302.067694381425</v>
      </c>
      <c r="E33">
        <v>233.20810821891715</v>
      </c>
      <c r="F33">
        <v>187.11947528105577</v>
      </c>
    </row>
    <row r="34" spans="1:6" ht="12.75">
      <c r="A34" t="s">
        <v>35</v>
      </c>
      <c r="B34">
        <v>28.309673822101985</v>
      </c>
      <c r="C34">
        <v>-311.4167894852184</v>
      </c>
      <c r="D34">
        <v>368.0361371294223</v>
      </c>
      <c r="E34">
        <v>94.9763171596567</v>
      </c>
      <c r="F34">
        <v>123.28599098175869</v>
      </c>
    </row>
    <row r="35" spans="1:6" ht="12.75">
      <c r="A35" t="s">
        <v>36</v>
      </c>
      <c r="B35">
        <v>44.34577985210086</v>
      </c>
      <c r="C35">
        <v>-304.3682199949496</v>
      </c>
      <c r="D35">
        <v>393.0597796991513</v>
      </c>
      <c r="E35">
        <v>297.5944500605714</v>
      </c>
      <c r="F35">
        <v>341.94022991267224</v>
      </c>
    </row>
    <row r="36" spans="1:6" ht="12.75">
      <c r="A36" t="s">
        <v>37</v>
      </c>
      <c r="B36">
        <v>341.60818057499984</v>
      </c>
      <c r="C36">
        <v>11.65598165548846</v>
      </c>
      <c r="D36">
        <v>671.5603794945112</v>
      </c>
      <c r="E36">
        <v>393.38016066850565</v>
      </c>
      <c r="F36">
        <v>734.9883412435055</v>
      </c>
    </row>
    <row r="37" spans="1:6" ht="12.75">
      <c r="A37" t="s">
        <v>38</v>
      </c>
      <c r="B37">
        <v>-89.18630369306175</v>
      </c>
      <c r="C37">
        <v>-429.2537938126837</v>
      </c>
      <c r="D37">
        <v>250.8811864265602</v>
      </c>
      <c r="E37">
        <v>199.01315052728575</v>
      </c>
      <c r="F37">
        <v>109.826846834224</v>
      </c>
    </row>
    <row r="38" spans="1:6" ht="12.75">
      <c r="A38" t="s">
        <v>39</v>
      </c>
      <c r="B38">
        <v>165.7367639231294</v>
      </c>
      <c r="C38">
        <v>-166.54970025252027</v>
      </c>
      <c r="D38">
        <v>498.02322809877904</v>
      </c>
      <c r="E38">
        <v>595.2613039643691</v>
      </c>
      <c r="F38">
        <v>760.9980678874985</v>
      </c>
    </row>
    <row r="39" spans="1:6" ht="12.75">
      <c r="A39" t="s">
        <v>40</v>
      </c>
      <c r="B39">
        <v>-285.72545319940764</v>
      </c>
      <c r="C39">
        <v>-581.2248983663162</v>
      </c>
      <c r="D39">
        <v>9.773991967500876</v>
      </c>
      <c r="E39">
        <v>464.28733347335555</v>
      </c>
      <c r="F39">
        <v>178.5618802739479</v>
      </c>
    </row>
    <row r="40" spans="1:6" ht="12.75">
      <c r="A40" t="s">
        <v>34</v>
      </c>
      <c r="B40">
        <v>-104.18945344741797</v>
      </c>
      <c r="C40">
        <v>-451.02996370281016</v>
      </c>
      <c r="D40">
        <v>242.65105680797421</v>
      </c>
      <c r="E40">
        <v>233.20810821891715</v>
      </c>
      <c r="F40">
        <v>129.01865477149917</v>
      </c>
    </row>
    <row r="41" spans="1:6" ht="12.75">
      <c r="A41" t="s">
        <v>41</v>
      </c>
      <c r="B41">
        <v>-102.60921948830082</v>
      </c>
      <c r="C41">
        <v>-445.3214085564856</v>
      </c>
      <c r="D41">
        <v>240.10296957988396</v>
      </c>
      <c r="E41">
        <v>456.7664983410499</v>
      </c>
      <c r="F41">
        <v>354.1572788527491</v>
      </c>
    </row>
    <row r="42" spans="1:6" ht="12.75">
      <c r="A42" t="s">
        <v>42</v>
      </c>
      <c r="B42">
        <v>-50.632153287538245</v>
      </c>
      <c r="C42">
        <v>-399.2566179039068</v>
      </c>
      <c r="D42">
        <v>297.9923113288303</v>
      </c>
      <c r="E42">
        <v>342.2378124097571</v>
      </c>
      <c r="F42">
        <v>291.60565912221887</v>
      </c>
    </row>
    <row r="43" spans="1:6" ht="12.75">
      <c r="A43" t="s">
        <v>43</v>
      </c>
      <c r="B43">
        <v>-54.88196021013451</v>
      </c>
      <c r="C43">
        <v>-402.9226100375387</v>
      </c>
      <c r="D43">
        <v>293.1586896172696</v>
      </c>
      <c r="E43">
        <v>303.8490379209827</v>
      </c>
      <c r="F43">
        <v>248.9670777108482</v>
      </c>
    </row>
    <row r="44" spans="1:6" ht="12.75">
      <c r="A44" t="s">
        <v>44</v>
      </c>
      <c r="B44">
        <v>305.98164963795716</v>
      </c>
      <c r="C44">
        <v>4.512918825460929</v>
      </c>
      <c r="D44">
        <v>607.4503804504534</v>
      </c>
      <c r="E44">
        <v>761.7233073256068</v>
      </c>
      <c r="F44">
        <v>1067.704956963564</v>
      </c>
    </row>
    <row r="45" spans="1:6" ht="12.75">
      <c r="A45" t="s">
        <v>45</v>
      </c>
      <c r="B45">
        <v>44.530722467539164</v>
      </c>
      <c r="C45">
        <v>-296.24510913546214</v>
      </c>
      <c r="D45">
        <v>385.3065540705404</v>
      </c>
      <c r="E45">
        <v>253.23559548678148</v>
      </c>
      <c r="F45">
        <v>297.76631795432064</v>
      </c>
    </row>
    <row r="46" spans="1:6" ht="12.75">
      <c r="A46" t="s">
        <v>46</v>
      </c>
      <c r="B46">
        <v>132.03363548515244</v>
      </c>
      <c r="C46">
        <v>-207.56859438572792</v>
      </c>
      <c r="D46">
        <v>471.6358653560328</v>
      </c>
      <c r="E46">
        <v>464.6099590668251</v>
      </c>
      <c r="F46">
        <v>596.6435945519776</v>
      </c>
    </row>
    <row r="47" spans="1:6" ht="12.75">
      <c r="A47" t="s">
        <v>47</v>
      </c>
      <c r="B47">
        <v>39.48687172482562</v>
      </c>
      <c r="C47">
        <v>-300.47450713172236</v>
      </c>
      <c r="D47">
        <v>379.4482505813736</v>
      </c>
      <c r="E47">
        <v>560.3646866801193</v>
      </c>
      <c r="F47">
        <v>599.851558404945</v>
      </c>
    </row>
    <row r="48" spans="1:6" ht="12.75">
      <c r="A48" t="s">
        <v>48</v>
      </c>
      <c r="B48">
        <v>-13.435444904818752</v>
      </c>
      <c r="C48">
        <v>-341.28267845241623</v>
      </c>
      <c r="D48">
        <v>314.4117886427788</v>
      </c>
      <c r="E48">
        <v>112.65426907143245</v>
      </c>
      <c r="F48">
        <v>99.2188241666137</v>
      </c>
    </row>
    <row r="49" spans="1:6" ht="12.75">
      <c r="A49" t="s">
        <v>49</v>
      </c>
      <c r="B49">
        <v>181.11680772686987</v>
      </c>
      <c r="C49">
        <v>-162.6061586056423</v>
      </c>
      <c r="D49">
        <v>524.8397740593821</v>
      </c>
      <c r="E49">
        <v>371.26112738279267</v>
      </c>
      <c r="F49">
        <v>552.3779351096625</v>
      </c>
    </row>
    <row r="50" spans="1:6" ht="12.75">
      <c r="A50" t="s">
        <v>50</v>
      </c>
      <c r="B50">
        <v>-205.29484270383642</v>
      </c>
      <c r="C50">
        <v>-539.8284203897879</v>
      </c>
      <c r="D50">
        <v>129.2387349821151</v>
      </c>
      <c r="E50">
        <v>262.2251465751017</v>
      </c>
      <c r="F50">
        <v>56.93030387126527</v>
      </c>
    </row>
    <row r="51" spans="1:6" ht="12.75">
      <c r="A51" t="s">
        <v>51</v>
      </c>
      <c r="B51">
        <v>31.01163071523905</v>
      </c>
      <c r="C51">
        <v>-306.15788992288975</v>
      </c>
      <c r="D51">
        <v>368.18115135336785</v>
      </c>
      <c r="E51">
        <v>92.84691060409199</v>
      </c>
      <c r="F51">
        <v>123.85854131933104</v>
      </c>
    </row>
    <row r="56" spans="1:6" ht="12.75">
      <c r="A56" s="62" t="s">
        <v>215</v>
      </c>
      <c r="B56" s="62"/>
      <c r="C56" s="62"/>
      <c r="D56" s="62"/>
      <c r="E56" s="62"/>
      <c r="F56" s="62"/>
    </row>
    <row r="57" spans="6:9" ht="12.75">
      <c r="F57" s="62"/>
      <c r="G57" t="s">
        <v>135</v>
      </c>
      <c r="H57" s="62" t="s">
        <v>158</v>
      </c>
      <c r="I57" s="62" t="s">
        <v>3</v>
      </c>
    </row>
    <row r="58" spans="1:9" ht="12.75">
      <c r="A58" t="s">
        <v>4</v>
      </c>
      <c r="B58" t="s">
        <v>5</v>
      </c>
      <c r="C58" t="s">
        <v>6</v>
      </c>
      <c r="D58" t="s">
        <v>7</v>
      </c>
      <c r="F58" s="62" t="s">
        <v>0</v>
      </c>
      <c r="G58" s="62">
        <v>133.374226614038</v>
      </c>
      <c r="H58" s="62">
        <v>126.695022649289</v>
      </c>
      <c r="I58" s="62">
        <v>196.725814524098</v>
      </c>
    </row>
    <row r="59" spans="1:9" ht="12.75">
      <c r="A59">
        <v>0.504408604746997</v>
      </c>
      <c r="B59">
        <v>20.3558257701182</v>
      </c>
      <c r="C59">
        <v>7.98868222E-07</v>
      </c>
      <c r="D59">
        <v>30809.1623004398</v>
      </c>
      <c r="F59" s="62" t="s">
        <v>1</v>
      </c>
      <c r="G59" s="62">
        <v>3.245099782E-05</v>
      </c>
      <c r="H59">
        <v>0.017411774637824</v>
      </c>
      <c r="I59" s="62"/>
    </row>
    <row r="61" spans="2:7" ht="12.75">
      <c r="B61" t="s">
        <v>52</v>
      </c>
      <c r="C61" t="s">
        <v>53</v>
      </c>
      <c r="D61" t="s">
        <v>53</v>
      </c>
      <c r="E61" t="s">
        <v>54</v>
      </c>
      <c r="F61" t="s">
        <v>55</v>
      </c>
      <c r="G61" t="s">
        <v>56</v>
      </c>
    </row>
    <row r="62" spans="1:6" ht="12.75">
      <c r="A62" t="s">
        <v>10</v>
      </c>
      <c r="B62">
        <v>-78.7688144577447</v>
      </c>
      <c r="C62">
        <v>-416.04623768549</v>
      </c>
      <c r="D62">
        <v>258.508608770001</v>
      </c>
      <c r="E62">
        <v>377.484951866331</v>
      </c>
      <c r="F62">
        <v>298.71613740858635</v>
      </c>
    </row>
    <row r="63" spans="1:6" ht="12.75">
      <c r="A63" t="s">
        <v>11</v>
      </c>
      <c r="B63">
        <v>-27.8175927322336</v>
      </c>
      <c r="C63">
        <v>-382.478104916511</v>
      </c>
      <c r="D63">
        <v>326.842919452043</v>
      </c>
      <c r="E63">
        <v>314.78654504364</v>
      </c>
      <c r="F63">
        <v>286.96895231140684</v>
      </c>
    </row>
    <row r="64" spans="1:6" ht="12.75">
      <c r="A64" t="s">
        <v>12</v>
      </c>
      <c r="B64">
        <v>-90.1541581579076</v>
      </c>
      <c r="C64">
        <v>-428.375316137383</v>
      </c>
      <c r="D64">
        <v>248.066999821568</v>
      </c>
      <c r="E64">
        <v>528.714271318131</v>
      </c>
      <c r="F64">
        <v>438.5601131602234</v>
      </c>
    </row>
    <row r="65" spans="1:6" ht="12.75">
      <c r="A65" t="s">
        <v>13</v>
      </c>
      <c r="B65">
        <v>-101.529637732147</v>
      </c>
      <c r="C65">
        <v>-444.018187385987</v>
      </c>
      <c r="D65">
        <v>240.958911921692</v>
      </c>
      <c r="E65">
        <v>461.696472243286</v>
      </c>
      <c r="F65">
        <v>360.16683451113903</v>
      </c>
    </row>
    <row r="66" spans="1:6" ht="12.75">
      <c r="A66" t="s">
        <v>14</v>
      </c>
      <c r="B66">
        <v>-4.84472313395068</v>
      </c>
      <c r="C66">
        <v>-356.765869656892</v>
      </c>
      <c r="D66">
        <v>347.076423388991</v>
      </c>
      <c r="E66">
        <v>160.117949811519</v>
      </c>
      <c r="F66">
        <v>155.27322667756923</v>
      </c>
    </row>
    <row r="67" spans="1:6" ht="12.75">
      <c r="A67" t="s">
        <v>15</v>
      </c>
      <c r="B67">
        <v>399.507703433174</v>
      </c>
      <c r="C67">
        <v>77.6124618344047</v>
      </c>
      <c r="D67">
        <v>721.402945031945</v>
      </c>
      <c r="E67">
        <v>468.356222606962</v>
      </c>
      <c r="F67">
        <v>867.8639260401369</v>
      </c>
    </row>
    <row r="68" spans="1:6" ht="12.75">
      <c r="A68" t="s">
        <v>16</v>
      </c>
      <c r="B68">
        <v>21.489021774768</v>
      </c>
      <c r="C68">
        <v>-331.465908643666</v>
      </c>
      <c r="D68">
        <v>374.443952193202</v>
      </c>
      <c r="E68">
        <v>194.227808231636</v>
      </c>
      <c r="F68">
        <v>215.71683000640465</v>
      </c>
    </row>
    <row r="69" spans="1:6" ht="12.75">
      <c r="A69" t="s">
        <v>17</v>
      </c>
      <c r="B69">
        <v>-21.2448229837744</v>
      </c>
      <c r="C69">
        <v>-371.055165586884</v>
      </c>
      <c r="D69">
        <v>328.565519619335</v>
      </c>
      <c r="E69">
        <v>148.823635052638</v>
      </c>
      <c r="F69">
        <v>127.57881206886415</v>
      </c>
    </row>
    <row r="70" spans="1:6" ht="12.75">
      <c r="A70" t="s">
        <v>18</v>
      </c>
      <c r="B70">
        <v>-17.8252603298128</v>
      </c>
      <c r="C70">
        <v>-368.074952631596</v>
      </c>
      <c r="D70">
        <v>332.42443197197</v>
      </c>
      <c r="E70">
        <v>136.400663202439</v>
      </c>
      <c r="F70">
        <v>118.57540287262688</v>
      </c>
    </row>
    <row r="71" spans="1:6" ht="12.75">
      <c r="A71" t="s">
        <v>19</v>
      </c>
      <c r="B71">
        <v>-20.038400678137</v>
      </c>
      <c r="C71">
        <v>-372.319935373985</v>
      </c>
      <c r="D71">
        <v>332.243134017711</v>
      </c>
      <c r="E71">
        <v>172.684777608506</v>
      </c>
      <c r="F71">
        <v>152.64637693036968</v>
      </c>
    </row>
    <row r="72" spans="1:6" ht="12.75">
      <c r="A72" t="s">
        <v>20</v>
      </c>
      <c r="B72">
        <v>-68.8661137633281</v>
      </c>
      <c r="C72">
        <v>-412.462873831365</v>
      </c>
      <c r="D72">
        <v>274.730646304709</v>
      </c>
      <c r="E72">
        <v>163.287562169693</v>
      </c>
      <c r="F72">
        <v>94.42144840636531</v>
      </c>
    </row>
    <row r="73" spans="1:6" ht="12.75">
      <c r="A73" t="s">
        <v>21</v>
      </c>
      <c r="B73">
        <v>-81.2342690567636</v>
      </c>
      <c r="C73">
        <v>-424.547963570604</v>
      </c>
      <c r="D73">
        <v>262.079425457077</v>
      </c>
      <c r="E73">
        <v>163.287562169693</v>
      </c>
      <c r="F73">
        <v>82.05329311292985</v>
      </c>
    </row>
    <row r="74" spans="1:6" ht="12.75">
      <c r="A74" t="s">
        <v>22</v>
      </c>
      <c r="B74">
        <v>-263.74244434222</v>
      </c>
      <c r="C74">
        <v>-605.528103766689</v>
      </c>
      <c r="D74">
        <v>78.0432150822487</v>
      </c>
      <c r="E74">
        <v>438.248199757527</v>
      </c>
      <c r="F74">
        <v>174.50575541530742</v>
      </c>
    </row>
    <row r="75" spans="1:6" ht="12.75">
      <c r="A75" t="s">
        <v>23</v>
      </c>
      <c r="B75">
        <v>-251.233171553274</v>
      </c>
      <c r="C75">
        <v>-593.47131703461</v>
      </c>
      <c r="D75">
        <v>91.0049739280618</v>
      </c>
      <c r="E75">
        <v>394.675366995452</v>
      </c>
      <c r="F75">
        <v>143.44219544217782</v>
      </c>
    </row>
    <row r="76" spans="1:6" ht="12.75">
      <c r="A76" t="s">
        <v>24</v>
      </c>
      <c r="B76">
        <v>7.86683709058608</v>
      </c>
      <c r="C76">
        <v>-339.988281214806</v>
      </c>
      <c r="D76">
        <v>355.721955395979</v>
      </c>
      <c r="E76">
        <v>93.7702754670495</v>
      </c>
      <c r="F76">
        <v>101.63711255763565</v>
      </c>
    </row>
    <row r="77" spans="1:6" ht="12.75">
      <c r="A77" t="s">
        <v>25</v>
      </c>
      <c r="B77">
        <v>15.1735054035099</v>
      </c>
      <c r="C77">
        <v>-329.945896396375</v>
      </c>
      <c r="D77">
        <v>360.292907203395</v>
      </c>
      <c r="E77">
        <v>95.2464854970056</v>
      </c>
      <c r="F77">
        <v>110.41999090051556</v>
      </c>
    </row>
    <row r="78" spans="1:6" ht="12.75">
      <c r="A78" t="s">
        <v>26</v>
      </c>
      <c r="B78">
        <v>49.1287789897018</v>
      </c>
      <c r="C78">
        <v>-304.447115226504</v>
      </c>
      <c r="D78">
        <v>402.704673205907</v>
      </c>
      <c r="E78">
        <v>257.750337101449</v>
      </c>
      <c r="F78">
        <v>306.8791160911513</v>
      </c>
    </row>
    <row r="79" spans="1:6" ht="12.75">
      <c r="A79" t="s">
        <v>27</v>
      </c>
      <c r="B79">
        <v>248.64784265879</v>
      </c>
      <c r="C79">
        <v>-89.7670757059441</v>
      </c>
      <c r="D79">
        <v>587.062761023524</v>
      </c>
      <c r="E79">
        <v>243.257006625108</v>
      </c>
      <c r="F79">
        <v>491.9048492838988</v>
      </c>
    </row>
    <row r="80" spans="1:6" ht="12.75">
      <c r="A80" t="s">
        <v>28</v>
      </c>
      <c r="B80">
        <v>-382.238768672219</v>
      </c>
      <c r="C80">
        <v>-671.000281896347</v>
      </c>
      <c r="D80">
        <v>-93.4772554480916</v>
      </c>
      <c r="E80">
        <v>794.229162290881</v>
      </c>
      <c r="F80">
        <v>411.9903936186625</v>
      </c>
    </row>
    <row r="81" spans="1:6" ht="12.75">
      <c r="A81" t="s">
        <v>29</v>
      </c>
      <c r="B81">
        <v>-47.9711044162637</v>
      </c>
      <c r="C81">
        <v>-398.65077260769</v>
      </c>
      <c r="D81">
        <v>302.708563775163</v>
      </c>
      <c r="E81">
        <v>152.485398305214</v>
      </c>
      <c r="F81">
        <v>104.5142938889507</v>
      </c>
    </row>
    <row r="82" spans="1:6" ht="12.75">
      <c r="A82" t="s">
        <v>30</v>
      </c>
      <c r="B82">
        <v>-55.2678635748442</v>
      </c>
      <c r="C82">
        <v>-406.554368453312</v>
      </c>
      <c r="D82">
        <v>296.018641303624</v>
      </c>
      <c r="E82">
        <v>164.227545644172</v>
      </c>
      <c r="F82">
        <v>108.95968206932801</v>
      </c>
    </row>
    <row r="83" spans="1:6" ht="12.75">
      <c r="A83" t="s">
        <v>31</v>
      </c>
      <c r="B83">
        <v>-33.5328208512218</v>
      </c>
      <c r="C83">
        <v>-384.425985162467</v>
      </c>
      <c r="D83">
        <v>317.360343460023</v>
      </c>
      <c r="E83">
        <v>191.067924822379</v>
      </c>
      <c r="F83">
        <v>157.53510397115753</v>
      </c>
    </row>
    <row r="84" spans="1:6" ht="12.75">
      <c r="A84" t="s">
        <v>32</v>
      </c>
      <c r="B84">
        <v>-29.7019750682</v>
      </c>
      <c r="C84">
        <v>-383.807266057259</v>
      </c>
      <c r="D84">
        <v>324.403315920859</v>
      </c>
      <c r="E84">
        <v>282.757382067472</v>
      </c>
      <c r="F84">
        <v>253.05540699927278</v>
      </c>
    </row>
    <row r="85" spans="1:6" ht="12.75">
      <c r="A85" t="s">
        <v>33</v>
      </c>
      <c r="B85">
        <v>233.450045649562</v>
      </c>
      <c r="C85">
        <v>-97.7736850808863</v>
      </c>
      <c r="D85">
        <v>564.673776380011</v>
      </c>
      <c r="E85">
        <v>495.094292909459</v>
      </c>
      <c r="F85">
        <v>728.544338559022</v>
      </c>
    </row>
    <row r="86" spans="1:6" ht="12.75">
      <c r="A86" t="s">
        <v>34</v>
      </c>
      <c r="B86">
        <v>-37.3047261426434</v>
      </c>
      <c r="C86">
        <v>-391.206403121215</v>
      </c>
      <c r="D86">
        <v>316.596950835928</v>
      </c>
      <c r="E86">
        <v>224.424201423699</v>
      </c>
      <c r="F86">
        <v>187.11947528105577</v>
      </c>
    </row>
    <row r="87" spans="1:6" ht="12.75">
      <c r="A87" t="s">
        <v>35</v>
      </c>
      <c r="B87">
        <v>-106.051250092515</v>
      </c>
      <c r="C87">
        <v>-455.664731092819</v>
      </c>
      <c r="D87">
        <v>243.562230907788</v>
      </c>
      <c r="E87">
        <v>229.337241074274</v>
      </c>
      <c r="F87">
        <v>123.28599098175869</v>
      </c>
    </row>
    <row r="88" spans="1:6" ht="12.75">
      <c r="A88" t="s">
        <v>36</v>
      </c>
      <c r="B88">
        <v>-25.5037547946171</v>
      </c>
      <c r="C88">
        <v>-373.387491610128</v>
      </c>
      <c r="D88">
        <v>322.379982020893</v>
      </c>
      <c r="E88">
        <v>367.443984707289</v>
      </c>
      <c r="F88">
        <v>341.94022991267224</v>
      </c>
    </row>
    <row r="89" spans="1:6" ht="12.75">
      <c r="A89" t="s">
        <v>37</v>
      </c>
      <c r="B89">
        <v>333.786829754334</v>
      </c>
      <c r="C89">
        <v>-2.33619664545716</v>
      </c>
      <c r="D89">
        <v>669.909856154125</v>
      </c>
      <c r="E89">
        <v>401.201511489171</v>
      </c>
      <c r="F89">
        <v>734.9883412435055</v>
      </c>
    </row>
    <row r="90" spans="1:6" ht="12.75">
      <c r="A90" t="s">
        <v>38</v>
      </c>
      <c r="B90">
        <v>57.4012755683853</v>
      </c>
      <c r="C90">
        <v>-285.32844927838</v>
      </c>
      <c r="D90">
        <v>400.131000415151</v>
      </c>
      <c r="E90">
        <v>52.4255712658387</v>
      </c>
      <c r="F90">
        <v>109.826846834224</v>
      </c>
    </row>
    <row r="91" spans="1:6" ht="12.75">
      <c r="A91" t="s">
        <v>39</v>
      </c>
      <c r="B91">
        <v>161.564756822078</v>
      </c>
      <c r="C91">
        <v>-174.702691485206</v>
      </c>
      <c r="D91">
        <v>497.832205129363</v>
      </c>
      <c r="E91">
        <v>599.433311065419</v>
      </c>
      <c r="F91">
        <v>760.9980678874985</v>
      </c>
    </row>
    <row r="92" spans="1:6" ht="12.75">
      <c r="A92" t="s">
        <v>40</v>
      </c>
      <c r="B92">
        <v>-351.274034929531</v>
      </c>
      <c r="C92">
        <v>-658.742127624671</v>
      </c>
      <c r="D92">
        <v>-43.8059422343903</v>
      </c>
      <c r="E92">
        <v>529.835915203479</v>
      </c>
      <c r="F92">
        <v>178.5618802739479</v>
      </c>
    </row>
    <row r="93" spans="1:6" ht="12.75">
      <c r="A93" t="s">
        <v>34</v>
      </c>
      <c r="B93">
        <v>-92.5517296802351</v>
      </c>
      <c r="C93">
        <v>-445.312249077728</v>
      </c>
      <c r="D93">
        <v>260.208789717258</v>
      </c>
      <c r="E93">
        <v>221.570384451734</v>
      </c>
      <c r="F93">
        <v>129.01865477149917</v>
      </c>
    </row>
    <row r="94" spans="1:6" ht="12.75">
      <c r="A94" t="s">
        <v>41</v>
      </c>
      <c r="B94">
        <v>-85.2344794788414</v>
      </c>
      <c r="C94">
        <v>-435.416024077093</v>
      </c>
      <c r="D94">
        <v>264.94706511941</v>
      </c>
      <c r="E94">
        <v>439.39175833159</v>
      </c>
      <c r="F94">
        <v>354.1572788527491</v>
      </c>
    </row>
    <row r="95" spans="1:6" ht="12.75">
      <c r="A95" t="s">
        <v>42</v>
      </c>
      <c r="B95">
        <v>-60.0912794959883</v>
      </c>
      <c r="C95">
        <v>-413.932681157229</v>
      </c>
      <c r="D95">
        <v>293.750122165252</v>
      </c>
      <c r="E95">
        <v>351.696938618207</v>
      </c>
      <c r="F95">
        <v>291.60565912221887</v>
      </c>
    </row>
    <row r="96" spans="1:6" ht="12.75">
      <c r="A96" t="s">
        <v>43</v>
      </c>
      <c r="B96">
        <v>-87.5326612853931</v>
      </c>
      <c r="C96">
        <v>-437.702710226839</v>
      </c>
      <c r="D96">
        <v>262.637387656052</v>
      </c>
      <c r="E96">
        <v>336.499738996241</v>
      </c>
      <c r="F96">
        <v>248.9670777108482</v>
      </c>
    </row>
    <row r="97" spans="1:6" ht="12.75">
      <c r="A97" t="s">
        <v>44</v>
      </c>
      <c r="B97">
        <v>420.801542046077</v>
      </c>
      <c r="C97">
        <v>134.025516498137</v>
      </c>
      <c r="D97">
        <v>707.577567594018</v>
      </c>
      <c r="E97">
        <v>646.903414917486</v>
      </c>
      <c r="F97">
        <v>1067.704956963564</v>
      </c>
    </row>
    <row r="98" spans="1:6" ht="12.75">
      <c r="A98" t="s">
        <v>45</v>
      </c>
      <c r="B98">
        <v>2.8314083016566</v>
      </c>
      <c r="C98">
        <v>-334.313549399881</v>
      </c>
      <c r="D98">
        <v>339.976366003194</v>
      </c>
      <c r="E98">
        <v>294.934909652664</v>
      </c>
      <c r="F98">
        <v>297.76631795432064</v>
      </c>
    </row>
    <row r="99" spans="1:6" ht="12.75">
      <c r="A99" t="s">
        <v>46</v>
      </c>
      <c r="B99">
        <v>324.765745960238</v>
      </c>
      <c r="C99">
        <v>-2.37641098432226</v>
      </c>
      <c r="D99">
        <v>651.907902904798</v>
      </c>
      <c r="E99">
        <v>271.877848591739</v>
      </c>
      <c r="F99">
        <v>596.6435945519776</v>
      </c>
    </row>
    <row r="100" spans="1:6" ht="12.75">
      <c r="A100" t="s">
        <v>47</v>
      </c>
      <c r="B100">
        <v>92.9336943599353</v>
      </c>
      <c r="C100">
        <v>-253.064842114508</v>
      </c>
      <c r="D100">
        <v>438.932230834379</v>
      </c>
      <c r="E100">
        <v>506.917864045009</v>
      </c>
      <c r="F100">
        <v>599.851558404945</v>
      </c>
    </row>
    <row r="101" spans="1:6" ht="12.75">
      <c r="A101" t="s">
        <v>48</v>
      </c>
      <c r="B101">
        <v>70.5185662139236</v>
      </c>
      <c r="C101">
        <v>-269.311024297741</v>
      </c>
      <c r="D101">
        <v>410.348156725588</v>
      </c>
      <c r="E101">
        <v>28.70025795269</v>
      </c>
      <c r="F101">
        <v>99.2188241666137</v>
      </c>
    </row>
    <row r="102" spans="1:6" ht="12.75">
      <c r="A102" t="s">
        <v>49</v>
      </c>
      <c r="B102">
        <v>115.99613401729</v>
      </c>
      <c r="C102">
        <v>-230.879125832493</v>
      </c>
      <c r="D102">
        <v>462.871393867073</v>
      </c>
      <c r="E102">
        <v>436.381801092372</v>
      </c>
      <c r="F102">
        <v>552.3779351096625</v>
      </c>
    </row>
    <row r="103" spans="1:6" ht="12.75">
      <c r="A103" t="s">
        <v>50</v>
      </c>
      <c r="B103">
        <v>-121.625448817797</v>
      </c>
      <c r="C103">
        <v>-471.728776435448</v>
      </c>
      <c r="D103">
        <v>228.477878799853</v>
      </c>
      <c r="E103">
        <v>178.555752689062</v>
      </c>
      <c r="F103">
        <v>56.93030387126527</v>
      </c>
    </row>
    <row r="104" spans="1:6" ht="12.75">
      <c r="A104" t="s">
        <v>51</v>
      </c>
      <c r="B104">
        <v>-12.6823818224075</v>
      </c>
      <c r="C104">
        <v>-361.268413405123</v>
      </c>
      <c r="D104">
        <v>335.903649760308</v>
      </c>
      <c r="E104">
        <v>136.540923141738</v>
      </c>
      <c r="F104">
        <v>123.85854131933104</v>
      </c>
    </row>
  </sheetData>
  <printOptions/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3" sqref="B3:E5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0.5258932614862346</v>
      </c>
      <c r="C2">
        <v>14.419985720415058</v>
      </c>
      <c r="D2">
        <v>1.7987807479080686E-06</v>
      </c>
      <c r="E2">
        <v>30229.268986432526</v>
      </c>
      <c r="F2">
        <v>2486658.371839696</v>
      </c>
      <c r="G2">
        <v>1178941.4904708685</v>
      </c>
      <c r="H2">
        <v>447.4138797562353</v>
      </c>
      <c r="I2">
        <v>447.4138797562353</v>
      </c>
      <c r="J2">
        <f>(I2-8)/43</f>
        <v>10.21892743619152</v>
      </c>
      <c r="K2">
        <f>EXP(J2)</f>
        <v>27417.243964438792</v>
      </c>
      <c r="L2">
        <f>K2*43</f>
        <v>1178941.490470868</v>
      </c>
      <c r="M2">
        <f>1-L2/$F$2</f>
        <v>0.5258932614862347</v>
      </c>
      <c r="O2" s="3">
        <f>I2-_TN2!$H$2</f>
        <v>1.507857357673629</v>
      </c>
      <c r="P2">
        <f>EXP(-O2/2)</f>
        <v>0.4705144168677808</v>
      </c>
      <c r="Q2" s="4">
        <f>P2/SUM(_TN3!$P$2:$P$4,_TN2!$P$2:$P$10,_TN1!$P$2:$P$7)</f>
        <v>0.22882858146445545</v>
      </c>
    </row>
    <row r="3" spans="2:17" ht="12.75">
      <c r="B3" t="s">
        <v>64</v>
      </c>
      <c r="C3" t="s">
        <v>60</v>
      </c>
      <c r="D3" t="s">
        <v>61</v>
      </c>
      <c r="E3" t="s">
        <v>3</v>
      </c>
      <c r="I3">
        <v>459.2831679736814</v>
      </c>
      <c r="J3">
        <f>(I3-8)/43</f>
        <v>10.494957394736776</v>
      </c>
      <c r="K3">
        <f>EXP(J3)</f>
        <v>36132.83886712488</v>
      </c>
      <c r="L3">
        <f>K3*43</f>
        <v>1553712.07128637</v>
      </c>
      <c r="M3">
        <f>1-L3/$F$2</f>
        <v>0.37518072893266297</v>
      </c>
      <c r="O3" s="3">
        <f>I3-_TN2!$H$2</f>
        <v>13.377145575119698</v>
      </c>
      <c r="P3">
        <f>EXP(-O3/2)</f>
        <v>0.0012450584684473656</v>
      </c>
      <c r="Q3" s="4">
        <f>P3/SUM(_TN3!$P$2:$P$4,_TN2!$P$2:$P$10,_TN1!$P$2:$P$7)</f>
        <v>0.000605518030821953</v>
      </c>
    </row>
    <row r="4" spans="1:17" ht="12.75">
      <c r="A4" t="s">
        <v>0</v>
      </c>
      <c r="B4">
        <v>267.4872256741406</v>
      </c>
      <c r="C4">
        <v>-78.55295231357692</v>
      </c>
      <c r="D4">
        <v>-19.039927744036014</v>
      </c>
      <c r="E4">
        <v>733.9693313628628</v>
      </c>
      <c r="I4">
        <v>456.2505146385437</v>
      </c>
      <c r="J4">
        <f>(I4-8)/43</f>
        <v>10.424430572989388</v>
      </c>
      <c r="K4">
        <f>EXP(J4)</f>
        <v>33672.29168627597</v>
      </c>
      <c r="L4">
        <f>K4*43</f>
        <v>1447908.5425098666</v>
      </c>
      <c r="M4">
        <f>1-L4/$F$2</f>
        <v>0.4177292068316303</v>
      </c>
      <c r="O4" s="3">
        <f>I4-_TN2!$H$2</f>
        <v>10.344492239982003</v>
      </c>
      <c r="P4">
        <f>EXP(-O4/2)</f>
        <v>0.005671814924305694</v>
      </c>
      <c r="Q4" s="4">
        <f>P4/SUM(_TN3!$P$2:$P$4,_TN2!$P$2:$P$10,_TN1!$P$2:$P$7)</f>
        <v>0.002758413593567984</v>
      </c>
    </row>
    <row r="5" spans="1:15" ht="12.75">
      <c r="A5" t="s">
        <v>1</v>
      </c>
      <c r="B5">
        <v>0.0005640281757102183</v>
      </c>
      <c r="C5">
        <v>0.006221381282973515</v>
      </c>
      <c r="D5">
        <v>1.3843171561137275E-05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-55.5841200001239</v>
      </c>
      <c r="C9">
        <v>-400.4546429732102</v>
      </c>
      <c r="D9">
        <v>289.2864029729624</v>
      </c>
      <c r="E9">
        <v>354.30025740871025</v>
      </c>
      <c r="F9">
        <v>298.71613740858635</v>
      </c>
      <c r="O9" s="3"/>
    </row>
    <row r="10" spans="1:15" ht="12.75">
      <c r="A10" t="s">
        <v>11</v>
      </c>
      <c r="B10">
        <v>-223.5334682207549</v>
      </c>
      <c r="C10">
        <v>-560.4722529444352</v>
      </c>
      <c r="D10">
        <v>113.40531650292542</v>
      </c>
      <c r="E10">
        <v>510.50242053216175</v>
      </c>
      <c r="F10">
        <v>286.96895231140684</v>
      </c>
      <c r="O10" s="3"/>
    </row>
    <row r="11" spans="1:15" ht="12.75">
      <c r="A11" t="s">
        <v>12</v>
      </c>
      <c r="B11">
        <v>-105.39245926509511</v>
      </c>
      <c r="C11">
        <v>-447.58250353310916</v>
      </c>
      <c r="D11">
        <v>236.79758500291894</v>
      </c>
      <c r="E11">
        <v>543.9525724253185</v>
      </c>
      <c r="F11">
        <v>438.5601131602234</v>
      </c>
      <c r="O11" s="3"/>
    </row>
    <row r="12" spans="1:15" ht="12.75">
      <c r="A12" t="s">
        <v>13</v>
      </c>
      <c r="B12">
        <v>10.732014795614589</v>
      </c>
      <c r="C12">
        <v>-333.16945859965676</v>
      </c>
      <c r="D12">
        <v>354.63348819088594</v>
      </c>
      <c r="E12">
        <v>349.43481971552444</v>
      </c>
      <c r="F12">
        <v>360.16683451113903</v>
      </c>
      <c r="O12" s="3"/>
    </row>
    <row r="13" spans="1:6" ht="12.75">
      <c r="A13" t="s">
        <v>14</v>
      </c>
      <c r="B13">
        <v>131.93771167227152</v>
      </c>
      <c r="C13">
        <v>-200.89168610905762</v>
      </c>
      <c r="D13">
        <v>464.76710945360065</v>
      </c>
      <c r="E13">
        <v>23.335515005297697</v>
      </c>
      <c r="F13">
        <v>155.27322667756923</v>
      </c>
    </row>
    <row r="14" spans="1:6" ht="12.75">
      <c r="A14" t="s">
        <v>15</v>
      </c>
      <c r="B14">
        <v>381.64545639490194</v>
      </c>
      <c r="C14">
        <v>57.66334615085549</v>
      </c>
      <c r="D14">
        <v>705.6275666389483</v>
      </c>
      <c r="E14">
        <v>486.21846964523496</v>
      </c>
      <c r="F14">
        <v>867.8639260401369</v>
      </c>
    </row>
    <row r="15" spans="1:6" ht="12.75">
      <c r="A15" t="s">
        <v>16</v>
      </c>
      <c r="B15">
        <v>-193.52461957558907</v>
      </c>
      <c r="C15">
        <v>-536.8661162004887</v>
      </c>
      <c r="D15">
        <v>149.81687704931053</v>
      </c>
      <c r="E15">
        <v>409.2414495819937</v>
      </c>
      <c r="F15">
        <v>215.71683000640465</v>
      </c>
    </row>
    <row r="16" spans="1:6" ht="12.75">
      <c r="A16" t="s">
        <v>17</v>
      </c>
      <c r="B16">
        <v>-45.089504495644434</v>
      </c>
      <c r="C16">
        <v>-378.25754389824897</v>
      </c>
      <c r="D16">
        <v>288.07853490696016</v>
      </c>
      <c r="E16">
        <v>172.6683165645086</v>
      </c>
      <c r="F16">
        <v>127.57881206886415</v>
      </c>
    </row>
    <row r="17" spans="1:6" ht="12.75">
      <c r="A17" t="s">
        <v>18</v>
      </c>
      <c r="B17">
        <v>-95.45198224794396</v>
      </c>
      <c r="C17">
        <v>-424.3136861130763</v>
      </c>
      <c r="D17">
        <v>233.40972161718835</v>
      </c>
      <c r="E17">
        <v>214.02738512057084</v>
      </c>
      <c r="F17">
        <v>118.57540287262688</v>
      </c>
    </row>
    <row r="18" spans="1:6" ht="12.75">
      <c r="A18" t="s">
        <v>19</v>
      </c>
      <c r="B18">
        <v>3.15142159576655</v>
      </c>
      <c r="C18">
        <v>-334.85439867349453</v>
      </c>
      <c r="D18">
        <v>341.1572418650276</v>
      </c>
      <c r="E18">
        <v>149.49495533460313</v>
      </c>
      <c r="F18">
        <v>152.64637693036968</v>
      </c>
    </row>
    <row r="19" spans="1:6" ht="12.75">
      <c r="A19" t="s">
        <v>20</v>
      </c>
      <c r="B19">
        <v>-48.338251603420915</v>
      </c>
      <c r="C19">
        <v>-385.0735355204969</v>
      </c>
      <c r="D19">
        <v>288.397032313655</v>
      </c>
      <c r="E19">
        <v>142.75970000978623</v>
      </c>
      <c r="F19">
        <v>94.42144840636531</v>
      </c>
    </row>
    <row r="20" spans="1:6" ht="12.75">
      <c r="A20" t="s">
        <v>21</v>
      </c>
      <c r="B20">
        <v>-60.70640689685638</v>
      </c>
      <c r="C20">
        <v>-397.22601310430304</v>
      </c>
      <c r="D20">
        <v>275.8131993105903</v>
      </c>
      <c r="E20">
        <v>142.75970000978623</v>
      </c>
      <c r="F20">
        <v>82.05329311292985</v>
      </c>
    </row>
    <row r="21" spans="1:6" ht="12.75">
      <c r="A21" t="s">
        <v>22</v>
      </c>
      <c r="B21">
        <v>72.96885958318104</v>
      </c>
      <c r="C21">
        <v>-264.6191783778322</v>
      </c>
      <c r="D21">
        <v>410.55689754419427</v>
      </c>
      <c r="E21">
        <v>101.53689583212638</v>
      </c>
      <c r="F21">
        <v>174.50575541530742</v>
      </c>
    </row>
    <row r="22" spans="1:6" ht="12.75">
      <c r="A22" t="s">
        <v>23</v>
      </c>
      <c r="B22">
        <v>-226.70886007282064</v>
      </c>
      <c r="C22">
        <v>-556.194780531727</v>
      </c>
      <c r="D22">
        <v>102.7770603860858</v>
      </c>
      <c r="E22">
        <v>370.15105551499846</v>
      </c>
      <c r="F22">
        <v>143.44219544217782</v>
      </c>
    </row>
    <row r="23" spans="1:6" ht="12.75">
      <c r="A23" t="s">
        <v>24</v>
      </c>
      <c r="B23">
        <v>-123.5443105576251</v>
      </c>
      <c r="C23">
        <v>-459.0935160989809</v>
      </c>
      <c r="D23">
        <v>212.00489498373074</v>
      </c>
      <c r="E23">
        <v>225.18142311526074</v>
      </c>
      <c r="F23">
        <v>101.63711255763565</v>
      </c>
    </row>
    <row r="24" spans="1:6" ht="12.75">
      <c r="A24" t="s">
        <v>25</v>
      </c>
      <c r="B24">
        <v>-26.530940813855437</v>
      </c>
      <c r="C24">
        <v>-361.7926780069075</v>
      </c>
      <c r="D24">
        <v>308.7307963791967</v>
      </c>
      <c r="E24">
        <v>136.950931714371</v>
      </c>
      <c r="F24">
        <v>110.41999090051556</v>
      </c>
    </row>
    <row r="25" spans="1:6" ht="12.75">
      <c r="A25" t="s">
        <v>26</v>
      </c>
      <c r="B25">
        <v>-86.11249296026648</v>
      </c>
      <c r="C25">
        <v>-434.6435568336335</v>
      </c>
      <c r="D25">
        <v>262.41857091310055</v>
      </c>
      <c r="E25">
        <v>392.99160905141775</v>
      </c>
      <c r="F25">
        <v>306.8791160911513</v>
      </c>
    </row>
    <row r="26" spans="1:6" ht="12.75">
      <c r="A26" t="s">
        <v>27</v>
      </c>
      <c r="B26">
        <v>342.3297085211475</v>
      </c>
      <c r="C26">
        <v>24.849137902816324</v>
      </c>
      <c r="D26">
        <v>659.8102791394787</v>
      </c>
      <c r="E26">
        <v>149.57514076275126</v>
      </c>
      <c r="F26">
        <v>491.9048492838988</v>
      </c>
    </row>
    <row r="27" spans="1:6" ht="12.75">
      <c r="A27" t="s">
        <v>28</v>
      </c>
      <c r="B27">
        <v>0.6185673865722947</v>
      </c>
      <c r="C27">
        <v>-343.5557297007497</v>
      </c>
      <c r="D27">
        <v>344.79286447389427</v>
      </c>
      <c r="E27">
        <v>411.3718262320902</v>
      </c>
      <c r="F27">
        <v>411.9903936186625</v>
      </c>
    </row>
    <row r="28" spans="1:6" ht="12.75">
      <c r="A28" t="s">
        <v>29</v>
      </c>
      <c r="B28">
        <v>10.43726407945799</v>
      </c>
      <c r="C28">
        <v>-327.95885711535374</v>
      </c>
      <c r="D28">
        <v>348.8333852742697</v>
      </c>
      <c r="E28">
        <v>94.07702980949271</v>
      </c>
      <c r="F28">
        <v>104.5142938889507</v>
      </c>
    </row>
    <row r="29" spans="1:6" ht="12.75">
      <c r="A29" t="s">
        <v>30</v>
      </c>
      <c r="B29">
        <v>-17.36338970744093</v>
      </c>
      <c r="C29">
        <v>-357.9437160532705</v>
      </c>
      <c r="D29">
        <v>323.21693663838863</v>
      </c>
      <c r="E29">
        <v>126.32307177676894</v>
      </c>
      <c r="F29">
        <v>108.95968206932801</v>
      </c>
    </row>
    <row r="30" spans="1:6" ht="12.75">
      <c r="A30" t="s">
        <v>31</v>
      </c>
      <c r="B30">
        <v>-81.41131237291543</v>
      </c>
      <c r="C30">
        <v>-417.49377742021477</v>
      </c>
      <c r="D30">
        <v>254.67115267438393</v>
      </c>
      <c r="E30">
        <v>238.94641634407296</v>
      </c>
      <c r="F30">
        <v>157.53510397115753</v>
      </c>
    </row>
    <row r="31" spans="1:6" ht="12.75">
      <c r="A31" t="s">
        <v>32</v>
      </c>
      <c r="B31">
        <v>-55.48791860046575</v>
      </c>
      <c r="C31">
        <v>-399.88017385521766</v>
      </c>
      <c r="D31">
        <v>288.9043366542861</v>
      </c>
      <c r="E31">
        <v>308.5433255997385</v>
      </c>
      <c r="F31">
        <v>253.05540699927278</v>
      </c>
    </row>
    <row r="32" spans="1:6" ht="12.75">
      <c r="A32" t="s">
        <v>33</v>
      </c>
      <c r="B32">
        <v>272.41192262343776</v>
      </c>
      <c r="C32">
        <v>-46.54995669742783</v>
      </c>
      <c r="D32">
        <v>591.3738019443033</v>
      </c>
      <c r="E32">
        <v>456.1324159355842</v>
      </c>
      <c r="F32">
        <v>728.544338559022</v>
      </c>
    </row>
    <row r="33" spans="1:6" ht="12.75">
      <c r="A33" t="s">
        <v>34</v>
      </c>
      <c r="B33">
        <v>-106.35583928976416</v>
      </c>
      <c r="C33">
        <v>-448.65413157369125</v>
      </c>
      <c r="D33">
        <v>235.94245299416292</v>
      </c>
      <c r="E33">
        <v>293.47531457081993</v>
      </c>
      <c r="F33">
        <v>187.11947528105577</v>
      </c>
    </row>
    <row r="34" spans="1:6" ht="12.75">
      <c r="A34" t="s">
        <v>35</v>
      </c>
      <c r="B34">
        <v>110.25328235752747</v>
      </c>
      <c r="C34">
        <v>-220.54673358532258</v>
      </c>
      <c r="D34">
        <v>441.0532983003775</v>
      </c>
      <c r="E34">
        <v>13.032708624231212</v>
      </c>
      <c r="F34">
        <v>123.28599098175869</v>
      </c>
    </row>
    <row r="35" spans="1:6" ht="12.75">
      <c r="A35" t="s">
        <v>36</v>
      </c>
      <c r="B35">
        <v>-37.155160932512615</v>
      </c>
      <c r="C35">
        <v>-387.15511826221825</v>
      </c>
      <c r="D35">
        <v>312.844796397193</v>
      </c>
      <c r="E35">
        <v>379.09539084518485</v>
      </c>
      <c r="F35">
        <v>341.94022991267224</v>
      </c>
    </row>
    <row r="36" spans="1:6" ht="12.75">
      <c r="A36" t="s">
        <v>37</v>
      </c>
      <c r="B36">
        <v>364.83362862923</v>
      </c>
      <c r="C36">
        <v>36.49222113064826</v>
      </c>
      <c r="D36">
        <v>693.1750361278118</v>
      </c>
      <c r="E36">
        <v>370.15471261427547</v>
      </c>
      <c r="F36">
        <v>734.9883412435055</v>
      </c>
    </row>
    <row r="37" spans="1:6" ht="12.75">
      <c r="A37" t="s">
        <v>38</v>
      </c>
      <c r="B37">
        <v>204.58811734458135</v>
      </c>
      <c r="C37">
        <v>-86.51063210319114</v>
      </c>
      <c r="D37">
        <v>495.68686679235384</v>
      </c>
      <c r="E37">
        <v>-94.76127051035736</v>
      </c>
      <c r="F37">
        <v>109.826846834224</v>
      </c>
    </row>
    <row r="38" spans="1:6" ht="12.75">
      <c r="A38" t="s">
        <v>39</v>
      </c>
      <c r="B38">
        <v>175.66177021450915</v>
      </c>
      <c r="C38">
        <v>-159.36193115492176</v>
      </c>
      <c r="D38">
        <v>510.68547158394006</v>
      </c>
      <c r="E38">
        <v>585.3362976729893</v>
      </c>
      <c r="F38">
        <v>760.9980678874985</v>
      </c>
    </row>
    <row r="39" spans="1:6" ht="12.75">
      <c r="A39" t="s">
        <v>40</v>
      </c>
      <c r="B39">
        <v>-199.0871306024842</v>
      </c>
      <c r="C39">
        <v>-512.892567912925</v>
      </c>
      <c r="D39">
        <v>114.71830670795657</v>
      </c>
      <c r="E39">
        <v>377.6490108764321</v>
      </c>
      <c r="F39">
        <v>178.5618802739479</v>
      </c>
    </row>
    <row r="40" spans="1:6" ht="12.75">
      <c r="A40" t="s">
        <v>34</v>
      </c>
      <c r="B40">
        <v>-164.45665979932076</v>
      </c>
      <c r="C40">
        <v>-504.2714183415392</v>
      </c>
      <c r="D40">
        <v>175.35809874289762</v>
      </c>
      <c r="E40">
        <v>293.47531457081993</v>
      </c>
      <c r="F40">
        <v>129.01865477149917</v>
      </c>
    </row>
    <row r="41" spans="1:6" ht="12.75">
      <c r="A41" t="s">
        <v>41</v>
      </c>
      <c r="B41">
        <v>-181.11562887392904</v>
      </c>
      <c r="C41">
        <v>-520.0554417921439</v>
      </c>
      <c r="D41">
        <v>157.82418404428586</v>
      </c>
      <c r="E41">
        <v>535.2729077266781</v>
      </c>
      <c r="F41">
        <v>354.1572788527491</v>
      </c>
    </row>
    <row r="42" spans="1:6" ht="12.75">
      <c r="A42" t="s">
        <v>42</v>
      </c>
      <c r="B42">
        <v>-16.664945280166933</v>
      </c>
      <c r="C42">
        <v>-366.42743310214735</v>
      </c>
      <c r="D42">
        <v>333.0975425418135</v>
      </c>
      <c r="E42">
        <v>308.2706044023858</v>
      </c>
      <c r="F42">
        <v>291.60565912221887</v>
      </c>
    </row>
    <row r="43" spans="1:6" ht="12.75">
      <c r="A43" t="s">
        <v>43</v>
      </c>
      <c r="B43">
        <v>-164.92833493993638</v>
      </c>
      <c r="C43">
        <v>-510.3862893269312</v>
      </c>
      <c r="D43">
        <v>180.52961944705848</v>
      </c>
      <c r="E43">
        <v>413.8954126507846</v>
      </c>
      <c r="F43">
        <v>248.9670777108482</v>
      </c>
    </row>
    <row r="44" spans="1:6" ht="12.75">
      <c r="A44" t="s">
        <v>44</v>
      </c>
      <c r="B44">
        <v>454.4549810310466</v>
      </c>
      <c r="C44">
        <v>152.21178760622917</v>
      </c>
      <c r="D44">
        <v>756.6981744558641</v>
      </c>
      <c r="E44">
        <v>613.2499759325174</v>
      </c>
      <c r="F44">
        <v>1067.704956963564</v>
      </c>
    </row>
    <row r="45" spans="1:6" ht="12.75">
      <c r="A45" t="s">
        <v>45</v>
      </c>
      <c r="B45">
        <v>-104.7718137072535</v>
      </c>
      <c r="C45">
        <v>-447.66807480249645</v>
      </c>
      <c r="D45">
        <v>238.12444738798945</v>
      </c>
      <c r="E45">
        <v>402.53813166157414</v>
      </c>
      <c r="F45">
        <v>297.76631795432064</v>
      </c>
    </row>
    <row r="46" spans="1:6" ht="12.75">
      <c r="A46" t="s">
        <v>46</v>
      </c>
      <c r="B46">
        <v>-29.360781688834663</v>
      </c>
      <c r="C46">
        <v>-365.98315910241706</v>
      </c>
      <c r="D46">
        <v>307.26159572474774</v>
      </c>
      <c r="E46">
        <v>626.0043762408122</v>
      </c>
      <c r="F46">
        <v>596.6435945519776</v>
      </c>
    </row>
    <row r="47" spans="1:6" ht="12.75">
      <c r="A47" t="s">
        <v>47</v>
      </c>
      <c r="B47">
        <v>98.58852181061667</v>
      </c>
      <c r="C47">
        <v>-245.59368653973888</v>
      </c>
      <c r="D47">
        <v>442.7707301609722</v>
      </c>
      <c r="E47">
        <v>501.2630365943283</v>
      </c>
      <c r="F47">
        <v>599.851558404945</v>
      </c>
    </row>
    <row r="48" spans="1:6" ht="12.75">
      <c r="A48" t="s">
        <v>48</v>
      </c>
      <c r="B48">
        <v>-132.7592628272529</v>
      </c>
      <c r="C48">
        <v>-462.8352341337858</v>
      </c>
      <c r="D48">
        <v>197.31670847927992</v>
      </c>
      <c r="E48">
        <v>231.9780869938666</v>
      </c>
      <c r="F48">
        <v>99.2188241666137</v>
      </c>
    </row>
    <row r="49" spans="1:6" ht="12.75">
      <c r="A49" t="s">
        <v>49</v>
      </c>
      <c r="B49">
        <v>45.42752153162263</v>
      </c>
      <c r="C49">
        <v>-298.1768853928051</v>
      </c>
      <c r="D49">
        <v>389.03192845605037</v>
      </c>
      <c r="E49">
        <v>506.9504135780399</v>
      </c>
      <c r="F49">
        <v>552.3779351096625</v>
      </c>
    </row>
    <row r="50" spans="1:6" ht="12.75">
      <c r="A50" t="s">
        <v>50</v>
      </c>
      <c r="B50">
        <v>-99.73770139026024</v>
      </c>
      <c r="C50">
        <v>-420.442402314275</v>
      </c>
      <c r="D50">
        <v>220.96699953375455</v>
      </c>
      <c r="E50">
        <v>156.6680052615255</v>
      </c>
      <c r="F50">
        <v>56.93030387126527</v>
      </c>
    </row>
    <row r="51" spans="1:6" ht="12.75">
      <c r="A51" t="s">
        <v>51</v>
      </c>
      <c r="B51">
        <v>1.1325471510551637</v>
      </c>
      <c r="C51">
        <v>-337.8236195294055</v>
      </c>
      <c r="D51">
        <v>340.08871383151586</v>
      </c>
      <c r="E51">
        <v>122.72599416827588</v>
      </c>
      <c r="F51">
        <v>123.85854131933104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2" sqref="A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0.3407867769126218</v>
      </c>
      <c r="C2">
        <v>21.195354346776313</v>
      </c>
      <c r="D2">
        <v>3.971025343274537E-05</v>
      </c>
      <c r="E2">
        <v>2853038.977318329</v>
      </c>
      <c r="F2">
        <v>177445770.1594778</v>
      </c>
      <c r="G2">
        <v>116974598.07005148</v>
      </c>
      <c r="H2">
        <v>641.09949144832</v>
      </c>
      <c r="I2">
        <v>641.09949144832</v>
      </c>
      <c r="J2">
        <f>(I2-4)/43</f>
        <v>14.816267242984186</v>
      </c>
      <c r="K2">
        <f>EXP(J2)</f>
        <v>2720339.49000119</v>
      </c>
      <c r="L2">
        <f>K2*43</f>
        <v>116974598.07005116</v>
      </c>
      <c r="M2">
        <f>1-L2/$F$2</f>
        <v>0.3407867769126236</v>
      </c>
      <c r="O2" s="3">
        <f>I2-TOC4!$H$2</f>
        <v>14.432328024797584</v>
      </c>
      <c r="P2">
        <f>EXP(-O2/2)</f>
        <v>0.0007346149949404047</v>
      </c>
      <c r="Q2" s="4">
        <f>P2/SUM(TOC1!$P$2:$P$6,TOC2!$P$2:$P$9,TOC3!$P$2:$P$5,TOC4!$P$2:$P$5)</f>
        <v>0.0005678353582204116</v>
      </c>
    </row>
    <row r="3" spans="2:17" ht="12.75">
      <c r="B3" t="s">
        <v>2</v>
      </c>
      <c r="C3" t="s">
        <v>3</v>
      </c>
      <c r="I3">
        <v>643.3265610640402</v>
      </c>
      <c r="J3">
        <f>(I3-4)/43</f>
        <v>14.868059559628842</v>
      </c>
      <c r="K3">
        <f>EXP(J3)</f>
        <v>2864944.567077656</v>
      </c>
      <c r="L3">
        <f>K3*43</f>
        <v>123192616.3843392</v>
      </c>
      <c r="M3">
        <f>1-L3/$F$2</f>
        <v>0.3057449818408129</v>
      </c>
      <c r="O3" s="3">
        <f>I3-TOC4!$H$2</f>
        <v>16.659397640517795</v>
      </c>
      <c r="P3">
        <f>EXP(-O3/2)</f>
        <v>0.00024124469195196073</v>
      </c>
      <c r="Q3" s="4">
        <f>P3/SUM(TOC1!$P$2:$P$6,TOC2!$P$2:$P$9,TOC3!$P$2:$P$5,TOC4!$P$2:$P$5)</f>
        <v>0.00018647491137099305</v>
      </c>
    </row>
    <row r="4" spans="1:17" ht="12.75">
      <c r="A4" t="s">
        <v>0</v>
      </c>
      <c r="B4">
        <v>1186.6175729271201</v>
      </c>
      <c r="C4">
        <v>2232.371794997346</v>
      </c>
      <c r="I4">
        <v>651.1903948995661</v>
      </c>
      <c r="J4">
        <f>(I4-4)/43</f>
        <v>15.050939416268978</v>
      </c>
      <c r="K4">
        <f>EXP(J4)</f>
        <v>3439853.4141259855</v>
      </c>
      <c r="L4">
        <f>K4*43</f>
        <v>147913696.80741736</v>
      </c>
      <c r="M4">
        <f>1-L4/$F$2</f>
        <v>0.16642872538195053</v>
      </c>
      <c r="O4" s="3">
        <f>I4-TOC4!$H$2</f>
        <v>24.523231476043634</v>
      </c>
      <c r="P4">
        <f>EXP(-O4/2)</f>
        <v>4.7298562926677615E-06</v>
      </c>
      <c r="Q4" s="4">
        <f>P4/SUM(TOC1!$P$2:$P$6,TOC2!$P$2:$P$9,TOC3!$P$2:$P$5,TOC4!$P$2:$P$5)</f>
        <v>3.6560370544790596E-06</v>
      </c>
    </row>
    <row r="5" spans="1:17" ht="12.75">
      <c r="A5" t="s">
        <v>1</v>
      </c>
      <c r="B5">
        <v>3.971025343285639E-05</v>
      </c>
      <c r="I5">
        <v>654.5232851603377</v>
      </c>
      <c r="J5">
        <f>(I5-4)/43</f>
        <v>15.128448492100876</v>
      </c>
      <c r="K5">
        <f>EXP(J5)</f>
        <v>3717078.2169904173</v>
      </c>
      <c r="L5">
        <f>K5*43</f>
        <v>159834363.33058795</v>
      </c>
      <c r="M5">
        <f>1-L5/$F$2</f>
        <v>0.0992495161370246</v>
      </c>
      <c r="O5" s="3">
        <f>I5-TOC4!$H$2</f>
        <v>27.856121736815226</v>
      </c>
      <c r="P5">
        <f>EXP(-O5/2)</f>
        <v>8.935523909607077E-07</v>
      </c>
      <c r="Q5" s="4">
        <f>P5/SUM(TOC1!$P$2:$P$6,TOC2!$P$2:$P$9,TOC3!$P$2:$P$5,TOC4!$P$2:$P$5)</f>
        <v>6.906891984297715E-07</v>
      </c>
    </row>
    <row r="6" spans="9:17" ht="12.75">
      <c r="I6">
        <v>653.748049731243</v>
      </c>
      <c r="J6">
        <f>(I6-4)/43</f>
        <v>15.110419761191697</v>
      </c>
      <c r="K6">
        <f>EXP(J6)</f>
        <v>3650664.4905391745</v>
      </c>
      <c r="L6">
        <f>K6*43</f>
        <v>156978573.0931845</v>
      </c>
      <c r="M6">
        <f>1-L6/$F$2</f>
        <v>0.11534339222568446</v>
      </c>
      <c r="O6" s="3">
        <f>I6-TOC4!$H$2</f>
        <v>27.08088630772056</v>
      </c>
      <c r="P6">
        <f>EXP(-O6/2)</f>
        <v>1.3166194174289136E-06</v>
      </c>
      <c r="Q6" s="4">
        <f>P6/SUM(TOC1!$P$2:$P$6,TOC2!$P$2:$P$9,TOC3!$P$2:$P$5,TOC4!$P$2:$P$5)</f>
        <v>1.017707321093204E-06</v>
      </c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-449.933964501638</v>
      </c>
      <c r="C9">
        <v>-3854.7557688828906</v>
      </c>
      <c r="D9">
        <v>2954.8878398796146</v>
      </c>
      <c r="E9">
        <v>1796.8950119088222</v>
      </c>
      <c r="F9">
        <v>1346.9610474071842</v>
      </c>
      <c r="O9" s="3"/>
    </row>
    <row r="10" spans="1:15" ht="12.75">
      <c r="A10" t="s">
        <v>11</v>
      </c>
      <c r="B10">
        <v>207.40293365134494</v>
      </c>
      <c r="C10">
        <v>-3204.2300202734123</v>
      </c>
      <c r="D10">
        <v>3619.035887576102</v>
      </c>
      <c r="E10">
        <v>2402.7107475910343</v>
      </c>
      <c r="F10">
        <v>2610.1136812423792</v>
      </c>
      <c r="O10" s="3"/>
    </row>
    <row r="11" spans="1:15" ht="12.75">
      <c r="A11" t="s">
        <v>12</v>
      </c>
      <c r="B11">
        <v>762.6751180479255</v>
      </c>
      <c r="C11">
        <v>-2623.658587577913</v>
      </c>
      <c r="D11">
        <v>4149.008823673764</v>
      </c>
      <c r="E11">
        <v>3016.44122248467</v>
      </c>
      <c r="F11">
        <v>3779.1163405325956</v>
      </c>
      <c r="O11" s="3"/>
    </row>
    <row r="12" spans="1:15" ht="12.75">
      <c r="A12" t="s">
        <v>13</v>
      </c>
      <c r="B12">
        <v>786.5338135842794</v>
      </c>
      <c r="C12">
        <v>-2612.9517535263763</v>
      </c>
      <c r="D12">
        <v>4186.0193806949355</v>
      </c>
      <c r="E12">
        <v>2617.358000357821</v>
      </c>
      <c r="F12">
        <v>3403.8918139421003</v>
      </c>
      <c r="O12" s="3"/>
    </row>
    <row r="13" spans="1:6" ht="12.75">
      <c r="A13" t="s">
        <v>14</v>
      </c>
      <c r="B13">
        <v>269.40171474746217</v>
      </c>
      <c r="C13">
        <v>-3120.3079116565195</v>
      </c>
      <c r="D13">
        <v>3659.1113411514443</v>
      </c>
      <c r="E13">
        <v>1347.4754723384049</v>
      </c>
      <c r="F13">
        <v>1616.877187085867</v>
      </c>
    </row>
    <row r="14" spans="1:6" ht="12.75">
      <c r="A14" t="s">
        <v>15</v>
      </c>
      <c r="B14">
        <v>782.326620062779</v>
      </c>
      <c r="C14">
        <v>-2612.0060808772614</v>
      </c>
      <c r="D14">
        <v>4176.6593210028195</v>
      </c>
      <c r="E14">
        <v>2804.0010784035276</v>
      </c>
      <c r="F14">
        <v>3586.3276984663066</v>
      </c>
    </row>
    <row r="15" spans="1:6" ht="12.75">
      <c r="A15" t="s">
        <v>16</v>
      </c>
      <c r="B15">
        <v>561.674921198854</v>
      </c>
      <c r="C15">
        <v>-2836.201149673043</v>
      </c>
      <c r="D15">
        <v>3959.550992070751</v>
      </c>
      <c r="E15">
        <v>1621.6553287389452</v>
      </c>
      <c r="F15">
        <v>2183.330249937799</v>
      </c>
    </row>
    <row r="16" spans="1:6" ht="12.75">
      <c r="A16" t="s">
        <v>17</v>
      </c>
      <c r="B16">
        <v>-195.5677985066984</v>
      </c>
      <c r="C16">
        <v>-3593.0928593092904</v>
      </c>
      <c r="D16">
        <v>3201.957262295894</v>
      </c>
      <c r="E16">
        <v>1504.4531110609337</v>
      </c>
      <c r="F16">
        <v>1308.8853125542353</v>
      </c>
    </row>
    <row r="17" spans="1:6" ht="12.75">
      <c r="A17" t="s">
        <v>18</v>
      </c>
      <c r="B17">
        <v>-513.8592752934823</v>
      </c>
      <c r="C17">
        <v>-3898.9401621043376</v>
      </c>
      <c r="D17">
        <v>2871.221611517373</v>
      </c>
      <c r="E17">
        <v>1313.9653920789428</v>
      </c>
      <c r="F17">
        <v>800.1061167854606</v>
      </c>
    </row>
    <row r="18" spans="1:6" ht="12.75">
      <c r="A18" t="s">
        <v>19</v>
      </c>
      <c r="B18">
        <v>-258.22106488797453</v>
      </c>
      <c r="C18">
        <v>-3653.478874264996</v>
      </c>
      <c r="D18">
        <v>3137.036744489047</v>
      </c>
      <c r="E18">
        <v>1461.7942093142035</v>
      </c>
      <c r="F18">
        <v>1203.573144426229</v>
      </c>
    </row>
    <row r="19" spans="1:6" ht="12.75">
      <c r="A19" t="s">
        <v>20</v>
      </c>
      <c r="B19">
        <v>-106.54018398114522</v>
      </c>
      <c r="C19">
        <v>-3517.0972922755773</v>
      </c>
      <c r="D19">
        <v>3304.016924313287</v>
      </c>
      <c r="E19">
        <v>1934.874903288788</v>
      </c>
      <c r="F19">
        <v>1828.3347193076427</v>
      </c>
    </row>
    <row r="20" spans="1:6" ht="12.75">
      <c r="A20" t="s">
        <v>21</v>
      </c>
      <c r="B20">
        <v>-1366.8399368576593</v>
      </c>
      <c r="C20">
        <v>-4749.525768903803</v>
      </c>
      <c r="D20">
        <v>2015.8458951884836</v>
      </c>
      <c r="E20">
        <v>1934.874903288788</v>
      </c>
      <c r="F20">
        <v>568.0349664311286</v>
      </c>
    </row>
    <row r="21" spans="1:6" ht="12.75">
      <c r="A21" t="s">
        <v>22</v>
      </c>
      <c r="B21">
        <v>-1976.8338214110581</v>
      </c>
      <c r="C21">
        <v>-5314.981471161533</v>
      </c>
      <c r="D21">
        <v>1361.3138283394164</v>
      </c>
      <c r="E21">
        <v>2966.342228555687</v>
      </c>
      <c r="F21">
        <v>989.5084071446291</v>
      </c>
    </row>
    <row r="22" spans="1:6" ht="12.75">
      <c r="A22" t="s">
        <v>23</v>
      </c>
      <c r="B22">
        <v>-2446.035081578374</v>
      </c>
      <c r="C22">
        <v>-5744.666558270119</v>
      </c>
      <c r="D22">
        <v>852.5963951133704</v>
      </c>
      <c r="E22">
        <v>3123.213071696652</v>
      </c>
      <c r="F22">
        <v>677.1779901182783</v>
      </c>
    </row>
    <row r="23" spans="1:6" ht="12.75">
      <c r="A23" t="s">
        <v>24</v>
      </c>
      <c r="B23">
        <v>-144.20100709284293</v>
      </c>
      <c r="C23">
        <v>-3516.622714121022</v>
      </c>
      <c r="D23">
        <v>3228.2206999353366</v>
      </c>
      <c r="E23">
        <v>1046.4899249654407</v>
      </c>
      <c r="F23">
        <v>902.2889178725977</v>
      </c>
    </row>
    <row r="24" spans="1:6" ht="12.75">
      <c r="A24" t="s">
        <v>25</v>
      </c>
      <c r="B24">
        <v>-450.4931976234467</v>
      </c>
      <c r="C24">
        <v>-3835.216732334115</v>
      </c>
      <c r="D24">
        <v>2934.230337087222</v>
      </c>
      <c r="E24">
        <v>1290.2330406204005</v>
      </c>
      <c r="F24">
        <v>839.7398429969538</v>
      </c>
    </row>
    <row r="25" spans="1:6" ht="12.75">
      <c r="A25" t="s">
        <v>26</v>
      </c>
      <c r="B25">
        <v>-83.39165495543716</v>
      </c>
      <c r="C25">
        <v>-3489.0185758241705</v>
      </c>
      <c r="D25">
        <v>3322.2352659132966</v>
      </c>
      <c r="E25">
        <v>1718.6731815014664</v>
      </c>
      <c r="F25">
        <v>1635.2815265460292</v>
      </c>
    </row>
    <row r="26" spans="1:6" ht="12.75">
      <c r="A26" t="s">
        <v>27</v>
      </c>
      <c r="B26">
        <v>-294.2619827143095</v>
      </c>
      <c r="C26">
        <v>-3678.564690293925</v>
      </c>
      <c r="D26">
        <v>3090.0407248653064</v>
      </c>
      <c r="E26">
        <v>1251.1933224710983</v>
      </c>
      <c r="F26">
        <v>956.9313397567888</v>
      </c>
    </row>
    <row r="27" spans="1:6" ht="12.75">
      <c r="A27" t="s">
        <v>28</v>
      </c>
      <c r="B27">
        <v>-4000.9915704167643</v>
      </c>
      <c r="C27">
        <v>-6739.600112350346</v>
      </c>
      <c r="D27">
        <v>-1262.383028483183</v>
      </c>
      <c r="E27">
        <v>5798.762776605536</v>
      </c>
      <c r="F27">
        <v>1797.7712061887712</v>
      </c>
    </row>
    <row r="28" spans="1:6" ht="12.75">
      <c r="A28" t="s">
        <v>29</v>
      </c>
      <c r="B28">
        <v>-206.818327238684</v>
      </c>
      <c r="C28">
        <v>-3580.4753355978337</v>
      </c>
      <c r="D28">
        <v>3166.8386811204655</v>
      </c>
      <c r="E28">
        <v>1069.4391088258512</v>
      </c>
      <c r="F28">
        <v>862.6207815871672</v>
      </c>
    </row>
    <row r="29" spans="1:6" ht="12.75">
      <c r="A29" t="s">
        <v>30</v>
      </c>
      <c r="B29">
        <v>61.962851388437684</v>
      </c>
      <c r="C29">
        <v>-3319.240858305756</v>
      </c>
      <c r="D29">
        <v>3443.1665610826312</v>
      </c>
      <c r="E29">
        <v>1177.5162373680535</v>
      </c>
      <c r="F29">
        <v>1239.4790887564911</v>
      </c>
    </row>
    <row r="30" spans="1:6" ht="12.75">
      <c r="A30" t="s">
        <v>31</v>
      </c>
      <c r="B30">
        <v>-258.8145429156939</v>
      </c>
      <c r="C30">
        <v>-3666.1232641201827</v>
      </c>
      <c r="D30">
        <v>3148.494178288795</v>
      </c>
      <c r="E30">
        <v>1815.7978298455514</v>
      </c>
      <c r="F30">
        <v>1556.9832869298575</v>
      </c>
    </row>
    <row r="31" spans="1:6" ht="12.75">
      <c r="A31" t="s">
        <v>32</v>
      </c>
      <c r="B31">
        <v>-255.1704196647604</v>
      </c>
      <c r="C31">
        <v>-3663.9980959375107</v>
      </c>
      <c r="D31">
        <v>3153.6572566079903</v>
      </c>
      <c r="E31">
        <v>1884.3131285063632</v>
      </c>
      <c r="F31">
        <v>1629.1427088416028</v>
      </c>
    </row>
    <row r="32" spans="1:6" ht="12.75">
      <c r="A32" t="s">
        <v>33</v>
      </c>
      <c r="B32">
        <v>269.0374094853305</v>
      </c>
      <c r="C32">
        <v>-3035.5133367358885</v>
      </c>
      <c r="D32">
        <v>3573.5881557065495</v>
      </c>
      <c r="E32">
        <v>4139.776480247587</v>
      </c>
      <c r="F32">
        <v>4408.813889732917</v>
      </c>
    </row>
    <row r="33" spans="1:6" ht="12.75">
      <c r="A33" t="s">
        <v>34</v>
      </c>
      <c r="B33">
        <v>-350.0604028578098</v>
      </c>
      <c r="C33">
        <v>-3753.6751825277715</v>
      </c>
      <c r="D33">
        <v>3053.5543768121524</v>
      </c>
      <c r="E33">
        <v>1709.1921070937788</v>
      </c>
      <c r="F33">
        <v>1359.131704235969</v>
      </c>
    </row>
    <row r="34" spans="1:6" ht="12.75">
      <c r="A34" t="s">
        <v>35</v>
      </c>
      <c r="B34">
        <v>-533.7587145775689</v>
      </c>
      <c r="C34">
        <v>-3920.6531702763027</v>
      </c>
      <c r="D34">
        <v>2853.135741121165</v>
      </c>
      <c r="E34">
        <v>1354.927430696387</v>
      </c>
      <c r="F34">
        <v>821.1687161188182</v>
      </c>
    </row>
    <row r="35" spans="1:6" ht="12.75">
      <c r="A35" t="s">
        <v>36</v>
      </c>
      <c r="B35">
        <v>-91.65395115254728</v>
      </c>
      <c r="C35">
        <v>-3503.81683291604</v>
      </c>
      <c r="D35">
        <v>3320.508930610945</v>
      </c>
      <c r="E35">
        <v>2050.653179879287</v>
      </c>
      <c r="F35">
        <v>1958.9992287267398</v>
      </c>
    </row>
    <row r="36" spans="1:6" ht="12.75">
      <c r="A36" t="s">
        <v>37</v>
      </c>
      <c r="B36">
        <v>979.7707351728704</v>
      </c>
      <c r="C36">
        <v>-2413.7941296718113</v>
      </c>
      <c r="D36">
        <v>4373.335600017552</v>
      </c>
      <c r="E36">
        <v>2651.010474726034</v>
      </c>
      <c r="F36">
        <v>3630.7812098989043</v>
      </c>
    </row>
    <row r="37" spans="1:6" ht="12.75">
      <c r="A37" t="s">
        <v>38</v>
      </c>
      <c r="B37">
        <v>51.20227927153337</v>
      </c>
      <c r="C37">
        <v>-3314.449964339552</v>
      </c>
      <c r="D37">
        <v>3416.8545228826188</v>
      </c>
      <c r="E37">
        <v>948.5465104960363</v>
      </c>
      <c r="F37">
        <v>999.7487897675696</v>
      </c>
    </row>
    <row r="38" spans="1:6" ht="12.75">
      <c r="A38" t="s">
        <v>39</v>
      </c>
      <c r="B38">
        <v>-1047.557485847195</v>
      </c>
      <c r="C38">
        <v>-4372.39573938516</v>
      </c>
      <c r="D38">
        <v>2277.280767690769</v>
      </c>
      <c r="E38">
        <v>3791.4804902420183</v>
      </c>
      <c r="F38">
        <v>2743.9230043948232</v>
      </c>
    </row>
    <row r="39" spans="1:6" ht="12.75">
      <c r="A39" t="s">
        <v>40</v>
      </c>
      <c r="B39">
        <v>-2588.750435289904</v>
      </c>
      <c r="C39">
        <v>-5722.6736458340365</v>
      </c>
      <c r="D39">
        <v>545.1727752542288</v>
      </c>
      <c r="E39">
        <v>4635.438506634974</v>
      </c>
      <c r="F39">
        <v>2046.6880713450698</v>
      </c>
    </row>
    <row r="40" spans="1:6" ht="12.75">
      <c r="A40" t="s">
        <v>34</v>
      </c>
      <c r="B40">
        <v>-649.9724098761319</v>
      </c>
      <c r="C40">
        <v>-4049.091772898082</v>
      </c>
      <c r="D40">
        <v>2749.146953145818</v>
      </c>
      <c r="E40">
        <v>1709.1921070937788</v>
      </c>
      <c r="F40">
        <v>1059.2196972176469</v>
      </c>
    </row>
    <row r="41" spans="1:6" ht="12.75">
      <c r="A41" t="s">
        <v>41</v>
      </c>
      <c r="B41">
        <v>184.7917096636802</v>
      </c>
      <c r="C41">
        <v>-3217.100590253762</v>
      </c>
      <c r="D41">
        <v>3586.6840095811226</v>
      </c>
      <c r="E41">
        <v>2836.2058793327697</v>
      </c>
      <c r="F41">
        <v>3020.99758899645</v>
      </c>
    </row>
    <row r="42" spans="1:6" ht="12.75">
      <c r="A42" t="s">
        <v>42</v>
      </c>
      <c r="B42">
        <v>-155.03707245849955</v>
      </c>
      <c r="C42">
        <v>-3567.162602856801</v>
      </c>
      <c r="D42">
        <v>3257.088457939802</v>
      </c>
      <c r="E42">
        <v>2380.9007166006336</v>
      </c>
      <c r="F42">
        <v>2225.863644142134</v>
      </c>
    </row>
    <row r="43" spans="1:6" ht="12.75">
      <c r="A43" t="s">
        <v>43</v>
      </c>
      <c r="B43">
        <v>32.24480056296579</v>
      </c>
      <c r="C43">
        <v>-3379.4081249164906</v>
      </c>
      <c r="D43">
        <v>3443.897726042422</v>
      </c>
      <c r="E43">
        <v>1997.5520434907983</v>
      </c>
      <c r="F43">
        <v>2029.796844053764</v>
      </c>
    </row>
    <row r="44" spans="1:6" ht="12.75">
      <c r="A44" t="s">
        <v>44</v>
      </c>
      <c r="B44">
        <v>5724.615875272666</v>
      </c>
      <c r="C44">
        <v>3205.274279155712</v>
      </c>
      <c r="D44">
        <v>8243.95747138962</v>
      </c>
      <c r="E44">
        <v>5379.388393981631</v>
      </c>
      <c r="F44">
        <v>11104.004269254297</v>
      </c>
    </row>
    <row r="45" spans="1:6" ht="12.75">
      <c r="A45" t="s">
        <v>45</v>
      </c>
      <c r="B45">
        <v>205.70080835999852</v>
      </c>
      <c r="C45">
        <v>-3177.4721138710474</v>
      </c>
      <c r="D45">
        <v>3588.8737305910445</v>
      </c>
      <c r="E45">
        <v>1220.0683435332198</v>
      </c>
      <c r="F45">
        <v>1425.7691518932183</v>
      </c>
    </row>
    <row r="46" spans="1:6" ht="12.75">
      <c r="A46" t="s">
        <v>46</v>
      </c>
      <c r="B46">
        <v>6452.1784057592695</v>
      </c>
      <c r="C46">
        <v>3741.197739782429</v>
      </c>
      <c r="D46">
        <v>9163.15907173611</v>
      </c>
      <c r="E46">
        <v>2756.7855651767577</v>
      </c>
      <c r="F46">
        <v>9208.963970936027</v>
      </c>
    </row>
    <row r="47" spans="1:6" ht="12.75">
      <c r="A47" t="s">
        <v>47</v>
      </c>
      <c r="B47">
        <v>475.38485531092283</v>
      </c>
      <c r="C47">
        <v>-2860.587965830001</v>
      </c>
      <c r="D47">
        <v>3811.3576764518466</v>
      </c>
      <c r="E47">
        <v>3815.082313767539</v>
      </c>
      <c r="F47">
        <v>4290.467169078462</v>
      </c>
    </row>
    <row r="48" spans="1:6" ht="12.75">
      <c r="A48" t="s">
        <v>48</v>
      </c>
      <c r="B48">
        <v>1059.5993776695693</v>
      </c>
      <c r="C48">
        <v>-2197.922497290143</v>
      </c>
      <c r="D48">
        <v>4317.121252629281</v>
      </c>
      <c r="E48">
        <v>61.81093059905788</v>
      </c>
      <c r="F48">
        <v>1121.4103082686272</v>
      </c>
    </row>
    <row r="49" spans="1:6" ht="12.75">
      <c r="A49" t="s">
        <v>49</v>
      </c>
      <c r="B49">
        <v>223.07810728295</v>
      </c>
      <c r="C49">
        <v>-3184.5444421682973</v>
      </c>
      <c r="D49">
        <v>3630.7006567341973</v>
      </c>
      <c r="E49">
        <v>2633.9469140273422</v>
      </c>
      <c r="F49">
        <v>2857.0250213102922</v>
      </c>
    </row>
    <row r="50" spans="1:6" ht="12.75">
      <c r="A50" t="s">
        <v>50</v>
      </c>
      <c r="B50">
        <v>-120.10445103734946</v>
      </c>
      <c r="C50">
        <v>-3506.552512878451</v>
      </c>
      <c r="D50">
        <v>3266.343610803752</v>
      </c>
      <c r="E50">
        <v>1270.0130771777224</v>
      </c>
      <c r="F50">
        <v>1149.908626140373</v>
      </c>
    </row>
    <row r="51" spans="1:6" ht="12.75">
      <c r="A51" t="s">
        <v>51</v>
      </c>
      <c r="B51">
        <v>-544.713583755902</v>
      </c>
      <c r="C51">
        <v>-3937.3178648201006</v>
      </c>
      <c r="D51">
        <v>2847.8906973082962</v>
      </c>
      <c r="E51">
        <v>1480.0681199372812</v>
      </c>
      <c r="F51">
        <v>935.3545361813791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7"/>
  <sheetViews>
    <sheetView workbookViewId="0" topLeftCell="Y11">
      <selection activeCell="AD19" sqref="AD19"/>
    </sheetView>
  </sheetViews>
  <sheetFormatPr defaultColWidth="9.140625" defaultRowHeight="12.75"/>
  <cols>
    <col min="5" max="5" width="12.28125" style="0" bestFit="1" customWidth="1"/>
    <col min="12" max="12" width="27.28125" style="0" customWidth="1"/>
    <col min="26" max="26" width="10.28125" style="0" customWidth="1"/>
    <col min="27" max="31" width="5.7109375" style="0" customWidth="1"/>
    <col min="32" max="32" width="6.00390625" style="0" customWidth="1"/>
    <col min="33" max="33" width="9.8515625" style="0" customWidth="1"/>
    <col min="34" max="34" width="5.7109375" style="0" customWidth="1"/>
    <col min="35" max="35" width="7.8515625" style="0" customWidth="1"/>
  </cols>
  <sheetData>
    <row r="1" spans="1:12" ht="12.7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2:11" ht="12.75">
      <c r="B3" t="s">
        <v>176</v>
      </c>
      <c r="C3" t="s">
        <v>177</v>
      </c>
      <c r="D3" t="s">
        <v>178</v>
      </c>
      <c r="E3" t="s">
        <v>179</v>
      </c>
      <c r="F3" t="s">
        <v>180</v>
      </c>
      <c r="G3" t="s">
        <v>181</v>
      </c>
      <c r="H3" t="s">
        <v>182</v>
      </c>
      <c r="I3" t="s">
        <v>183</v>
      </c>
      <c r="J3" t="s">
        <v>145</v>
      </c>
      <c r="K3" t="s">
        <v>184</v>
      </c>
    </row>
    <row r="4" spans="1:11" ht="12.75">
      <c r="A4" t="s">
        <v>10</v>
      </c>
      <c r="B4">
        <v>-0.36699</v>
      </c>
      <c r="C4">
        <v>0.09515</v>
      </c>
      <c r="D4">
        <v>-0.7474</v>
      </c>
      <c r="E4">
        <v>-0.72649</v>
      </c>
      <c r="F4">
        <v>-0.7674</v>
      </c>
      <c r="G4">
        <v>-0.378934189511762</v>
      </c>
      <c r="H4">
        <v>2.08430095879018</v>
      </c>
      <c r="I4">
        <v>12.6067</v>
      </c>
      <c r="J4">
        <v>1.81306368603902</v>
      </c>
      <c r="K4">
        <v>-0.459863750081533</v>
      </c>
    </row>
    <row r="5" spans="1:11" ht="12.75">
      <c r="A5" t="s">
        <v>11</v>
      </c>
      <c r="B5">
        <v>0.14355</v>
      </c>
      <c r="C5">
        <v>0.24479</v>
      </c>
      <c r="D5">
        <v>-0.15571</v>
      </c>
      <c r="E5">
        <v>0.50558</v>
      </c>
      <c r="F5">
        <v>-1.09804</v>
      </c>
      <c r="G5">
        <v>1.18835481460504</v>
      </c>
      <c r="H5">
        <v>2.12317191192575</v>
      </c>
      <c r="I5">
        <v>14.0794</v>
      </c>
      <c r="J5">
        <v>0.780732014728844</v>
      </c>
      <c r="K5">
        <v>1.10742525403008</v>
      </c>
    </row>
    <row r="6" spans="1:11" ht="12.75">
      <c r="A6" t="s">
        <v>12</v>
      </c>
      <c r="B6">
        <v>0.66076</v>
      </c>
      <c r="C6">
        <v>0.13005</v>
      </c>
      <c r="D6">
        <v>-0.20813</v>
      </c>
      <c r="E6">
        <v>1.27672</v>
      </c>
      <c r="F6">
        <v>-0.82928</v>
      </c>
      <c r="G6">
        <v>1.57330355121469</v>
      </c>
      <c r="H6">
        <v>2.17323581596292</v>
      </c>
      <c r="I6">
        <v>10.4773</v>
      </c>
      <c r="J6">
        <v>1.92478045085939</v>
      </c>
      <c r="K6">
        <v>1.56085073385005</v>
      </c>
    </row>
    <row r="7" spans="1:11" ht="12.75">
      <c r="A7" t="s">
        <v>13</v>
      </c>
      <c r="B7">
        <v>0.32444</v>
      </c>
      <c r="C7">
        <v>1.0182</v>
      </c>
      <c r="D7">
        <v>-0.81391</v>
      </c>
      <c r="E7">
        <v>0.69918</v>
      </c>
      <c r="F7">
        <v>-0.81962</v>
      </c>
      <c r="G7">
        <v>0.628700144632454</v>
      </c>
      <c r="H7">
        <v>2.03014616758161</v>
      </c>
      <c r="I7">
        <v>12.1433</v>
      </c>
      <c r="J7">
        <v>1.74986135209291</v>
      </c>
      <c r="K7">
        <v>0.547770584057487</v>
      </c>
    </row>
    <row r="8" spans="1:11" ht="12.75">
      <c r="A8" t="s">
        <v>14</v>
      </c>
      <c r="B8">
        <v>-0.74573</v>
      </c>
      <c r="C8">
        <v>-0.58497</v>
      </c>
      <c r="D8">
        <v>1.5086</v>
      </c>
      <c r="E8">
        <v>-0.40901</v>
      </c>
      <c r="F8">
        <v>0.36464</v>
      </c>
      <c r="G8">
        <v>2.24781083524899</v>
      </c>
      <c r="H8">
        <v>2.97814398169032</v>
      </c>
      <c r="I8">
        <v>57.0129</v>
      </c>
      <c r="J8">
        <v>0.496099183582727</v>
      </c>
      <c r="K8">
        <v>2.31577067452214</v>
      </c>
    </row>
    <row r="9" spans="1:11" ht="13.5" thickBot="1">
      <c r="A9" t="s">
        <v>15</v>
      </c>
      <c r="B9">
        <v>0.48173</v>
      </c>
      <c r="C9">
        <v>0.8257</v>
      </c>
      <c r="D9">
        <v>-0.52273</v>
      </c>
      <c r="E9">
        <v>-0.06516</v>
      </c>
      <c r="F9">
        <v>-0.41274</v>
      </c>
      <c r="G9">
        <v>0.816435574072191</v>
      </c>
      <c r="H9">
        <v>1.93583563353679</v>
      </c>
      <c r="I9">
        <v>7.37131</v>
      </c>
      <c r="J9">
        <v>1.63684442813622</v>
      </c>
      <c r="K9">
        <v>0.735506013497475</v>
      </c>
    </row>
    <row r="10" spans="1:35" ht="53.25" thickBot="1">
      <c r="A10" t="s">
        <v>16</v>
      </c>
      <c r="B10">
        <v>-0.51467</v>
      </c>
      <c r="C10">
        <v>-0.0181</v>
      </c>
      <c r="D10">
        <v>-0.61693</v>
      </c>
      <c r="E10">
        <v>0.58092</v>
      </c>
      <c r="F10">
        <v>-0.48479</v>
      </c>
      <c r="G10">
        <v>1.76274605208981</v>
      </c>
      <c r="H10">
        <v>2.06666502725667</v>
      </c>
      <c r="I10">
        <v>10.3881</v>
      </c>
      <c r="J10">
        <v>0.522086073594901</v>
      </c>
      <c r="K10">
        <v>1.65923456925011</v>
      </c>
      <c r="L10" s="21" t="s">
        <v>149</v>
      </c>
      <c r="M10" t="s">
        <v>135</v>
      </c>
      <c r="N10" t="s">
        <v>136</v>
      </c>
      <c r="O10" t="s">
        <v>137</v>
      </c>
      <c r="P10" t="s">
        <v>138</v>
      </c>
      <c r="Q10" t="s">
        <v>139</v>
      </c>
      <c r="R10" t="s">
        <v>140</v>
      </c>
      <c r="S10" t="s">
        <v>141</v>
      </c>
      <c r="T10" t="s">
        <v>142</v>
      </c>
      <c r="U10" t="s">
        <v>143</v>
      </c>
      <c r="V10" t="s">
        <v>144</v>
      </c>
      <c r="AA10" s="88" t="s">
        <v>238</v>
      </c>
      <c r="AB10" s="85" t="s">
        <v>239</v>
      </c>
      <c r="AC10" s="85" t="s">
        <v>240</v>
      </c>
      <c r="AD10" s="85" t="s">
        <v>241</v>
      </c>
      <c r="AE10" s="85" t="s">
        <v>242</v>
      </c>
      <c r="AF10" s="85" t="s">
        <v>244</v>
      </c>
      <c r="AG10" s="85" t="s">
        <v>243</v>
      </c>
      <c r="AH10" s="85" t="s">
        <v>246</v>
      </c>
      <c r="AI10" s="86" t="s">
        <v>245</v>
      </c>
    </row>
    <row r="11" spans="1:35" ht="27" thickTop="1">
      <c r="A11" t="s">
        <v>17</v>
      </c>
      <c r="B11">
        <v>-0.61344</v>
      </c>
      <c r="C11">
        <v>-0.29566</v>
      </c>
      <c r="D11">
        <v>1.99339</v>
      </c>
      <c r="E11">
        <v>-0.85163</v>
      </c>
      <c r="F11">
        <v>-0.42142</v>
      </c>
      <c r="G11">
        <v>2.47553199767812</v>
      </c>
      <c r="H11">
        <v>3.04907452668221</v>
      </c>
      <c r="I11">
        <v>59.2235</v>
      </c>
      <c r="J11">
        <v>0.267689332962486</v>
      </c>
      <c r="K11">
        <v>2.80358232141241</v>
      </c>
      <c r="L11" t="s">
        <v>135</v>
      </c>
      <c r="M11" s="30">
        <v>1</v>
      </c>
      <c r="N11" s="31">
        <v>-0.004255506464537</v>
      </c>
      <c r="O11" s="31">
        <v>-0.24668954311062</v>
      </c>
      <c r="P11" s="31">
        <v>0.554915928374006</v>
      </c>
      <c r="Q11" s="31">
        <v>-0.159769981128652</v>
      </c>
      <c r="R11" s="31">
        <v>-0.125947337286335</v>
      </c>
      <c r="S11" s="31">
        <v>-0.465392435422836</v>
      </c>
      <c r="T11" s="31">
        <v>-0.468710178925627</v>
      </c>
      <c r="U11" s="31">
        <v>0.340670706364039</v>
      </c>
      <c r="V11" s="31">
        <v>-0.220896496210959</v>
      </c>
      <c r="Z11" s="89" t="s">
        <v>239</v>
      </c>
      <c r="AA11" s="75">
        <f>IF(M24&lt;0.05,CONCATENATE(ROUND(M12,2),"*"),ROUND(M12,2))</f>
        <v>0</v>
      </c>
      <c r="AB11" s="76"/>
      <c r="AC11" s="76"/>
      <c r="AD11" s="76"/>
      <c r="AE11" s="76"/>
      <c r="AF11" s="76"/>
      <c r="AG11" s="76"/>
      <c r="AH11" s="76"/>
      <c r="AI11" s="77"/>
    </row>
    <row r="12" spans="1:35" ht="12.75">
      <c r="A12" t="s">
        <v>18</v>
      </c>
      <c r="B12">
        <v>-0.77397</v>
      </c>
      <c r="C12">
        <v>-0.36548</v>
      </c>
      <c r="D12">
        <v>2.14083</v>
      </c>
      <c r="E12">
        <v>-1.13413</v>
      </c>
      <c r="F12">
        <v>-0.64625</v>
      </c>
      <c r="G12">
        <v>2.30081967439838</v>
      </c>
      <c r="H12">
        <v>2.98454126454866</v>
      </c>
      <c r="I12">
        <v>60.0502</v>
      </c>
      <c r="J12">
        <v>0.338628131979331</v>
      </c>
      <c r="K12">
        <v>2.66059542817864</v>
      </c>
      <c r="L12" t="s">
        <v>136</v>
      </c>
      <c r="M12" s="33">
        <v>-0.004255506464537</v>
      </c>
      <c r="N12" s="9">
        <v>1</v>
      </c>
      <c r="O12" s="9">
        <v>-0.316899355717239</v>
      </c>
      <c r="P12" s="9">
        <v>-0.058320195900219</v>
      </c>
      <c r="Q12" s="9">
        <v>0.077495802628545</v>
      </c>
      <c r="R12" s="9">
        <v>-0.37344695057921</v>
      </c>
      <c r="S12" s="9">
        <v>-0.231250673237363</v>
      </c>
      <c r="T12" s="9">
        <v>-0.217975909531741</v>
      </c>
      <c r="U12" s="9">
        <v>0.0870353216424</v>
      </c>
      <c r="V12" s="9">
        <v>-0.344420647255416</v>
      </c>
      <c r="Z12" s="87" t="s">
        <v>240</v>
      </c>
      <c r="AA12" s="75">
        <f aca="true" t="shared" si="0" ref="AA12:AA19">IF(M25&lt;0.05,CONCATENATE(ROUND(M13,2),"*"),ROUND(M13,2))</f>
        <v>-0.25</v>
      </c>
      <c r="AB12" s="76" t="str">
        <f aca="true" t="shared" si="1" ref="AB12:AB19">IF(N25&lt;0.05,CONCATENATE(ROUND(N13,2),"*"),ROUND(N13,2))</f>
        <v>-0.32*</v>
      </c>
      <c r="AC12" s="76"/>
      <c r="AD12" s="76"/>
      <c r="AE12" s="76"/>
      <c r="AF12" s="76"/>
      <c r="AG12" s="76"/>
      <c r="AH12" s="76"/>
      <c r="AI12" s="77"/>
    </row>
    <row r="13" spans="1:35" ht="24.75" customHeight="1">
      <c r="A13" t="s">
        <v>19</v>
      </c>
      <c r="B13">
        <v>-0.64939</v>
      </c>
      <c r="C13">
        <v>-0.46035</v>
      </c>
      <c r="D13">
        <v>-0.67921</v>
      </c>
      <c r="E13">
        <v>-0.024</v>
      </c>
      <c r="F13">
        <v>1.66996</v>
      </c>
      <c r="G13">
        <v>1.16360300491139</v>
      </c>
      <c r="H13">
        <v>2.27716437902241</v>
      </c>
      <c r="I13">
        <v>14.2655</v>
      </c>
      <c r="J13">
        <v>0.493869852160675</v>
      </c>
      <c r="K13">
        <v>1.08267344433654</v>
      </c>
      <c r="L13" t="s">
        <v>137</v>
      </c>
      <c r="M13" s="33">
        <v>-0.24668954311062</v>
      </c>
      <c r="N13" s="9">
        <v>-0.316899355717239</v>
      </c>
      <c r="O13" s="9">
        <v>1</v>
      </c>
      <c r="P13" s="9">
        <v>-0.012891518533392</v>
      </c>
      <c r="Q13" s="9">
        <v>-0.019133839531967</v>
      </c>
      <c r="R13" s="9">
        <v>0.788202072069511</v>
      </c>
      <c r="S13" s="9">
        <v>0.895462345546028</v>
      </c>
      <c r="T13" s="9">
        <v>0.925163124060452</v>
      </c>
      <c r="U13" s="9">
        <v>-0.506411931267638</v>
      </c>
      <c r="V13" s="9">
        <v>0.85001143859202</v>
      </c>
      <c r="Z13" s="87" t="s">
        <v>241</v>
      </c>
      <c r="AA13" s="78" t="str">
        <f t="shared" si="0"/>
        <v>0.55*</v>
      </c>
      <c r="AB13" s="76">
        <f t="shared" si="1"/>
        <v>-0.06</v>
      </c>
      <c r="AC13" s="76">
        <f aca="true" t="shared" si="2" ref="AC13:AC19">IF(O26&lt;0.05,CONCATENATE(ROUND(O14,2),"*"),ROUND(O14,2))</f>
        <v>-0.01</v>
      </c>
      <c r="AD13" s="76"/>
      <c r="AE13" s="76"/>
      <c r="AF13" s="76"/>
      <c r="AG13" s="76"/>
      <c r="AH13" s="76"/>
      <c r="AI13" s="77"/>
    </row>
    <row r="14" spans="1:35" ht="24.75" customHeight="1">
      <c r="A14" t="s">
        <v>20</v>
      </c>
      <c r="B14">
        <v>-0.25071</v>
      </c>
      <c r="C14">
        <v>1.2256</v>
      </c>
      <c r="D14">
        <v>-0.9747</v>
      </c>
      <c r="E14">
        <v>-1.0404</v>
      </c>
      <c r="F14">
        <v>1.4949</v>
      </c>
      <c r="G14">
        <v>0.262094964674063</v>
      </c>
      <c r="H14">
        <v>2.16258251159791</v>
      </c>
      <c r="I14">
        <v>11.1902223022702</v>
      </c>
      <c r="J14">
        <v>0</v>
      </c>
      <c r="K14">
        <v>0.181165404099096</v>
      </c>
      <c r="L14" t="s">
        <v>138</v>
      </c>
      <c r="M14" s="33">
        <v>0.554915928374006</v>
      </c>
      <c r="N14" s="9">
        <v>-0.058320195900219</v>
      </c>
      <c r="O14" s="9">
        <v>-0.012891518533392</v>
      </c>
      <c r="P14" s="9">
        <v>1</v>
      </c>
      <c r="Q14" s="9">
        <v>-0.015708715341413</v>
      </c>
      <c r="R14" s="9">
        <v>0.223041276202146</v>
      </c>
      <c r="S14" s="9">
        <v>-0.272646998508864</v>
      </c>
      <c r="T14" s="9">
        <v>-0.28576983427904</v>
      </c>
      <c r="U14" s="9">
        <v>0.095866197888776</v>
      </c>
      <c r="V14" s="9">
        <v>0.1166518401267</v>
      </c>
      <c r="Z14" s="87" t="s">
        <v>242</v>
      </c>
      <c r="AA14" s="75">
        <f t="shared" si="0"/>
        <v>-0.16</v>
      </c>
      <c r="AB14" s="76">
        <f t="shared" si="1"/>
        <v>0.08</v>
      </c>
      <c r="AC14" s="76">
        <f t="shared" si="2"/>
        <v>-0.02</v>
      </c>
      <c r="AD14" s="76">
        <f aca="true" t="shared" si="3" ref="AD14:AD19">IF(P27&lt;0.05,CONCATENATE(ROUND(P15,2),"*"),ROUND(P15,2))</f>
        <v>-0.02</v>
      </c>
      <c r="AE14" s="76"/>
      <c r="AF14" s="76"/>
      <c r="AG14" s="76"/>
      <c r="AH14" s="76"/>
      <c r="AI14" s="77"/>
    </row>
    <row r="15" spans="1:35" ht="24.75" customHeight="1">
      <c r="A15" t="s">
        <v>21</v>
      </c>
      <c r="B15">
        <v>-0.25071</v>
      </c>
      <c r="C15">
        <v>1.2256</v>
      </c>
      <c r="D15">
        <v>-0.9747</v>
      </c>
      <c r="E15">
        <v>-1.0404</v>
      </c>
      <c r="F15">
        <v>1.4949</v>
      </c>
      <c r="G15">
        <v>0.262094964674063</v>
      </c>
      <c r="H15">
        <v>2.16258251159791</v>
      </c>
      <c r="I15">
        <v>11.1902223022702</v>
      </c>
      <c r="J15">
        <v>0</v>
      </c>
      <c r="K15">
        <v>0.181165404099096</v>
      </c>
      <c r="L15" t="s">
        <v>139</v>
      </c>
      <c r="M15" s="33">
        <v>-0.159769981128652</v>
      </c>
      <c r="N15" s="9">
        <v>0.077495802628545</v>
      </c>
      <c r="O15" s="9">
        <v>-0.019133839531967</v>
      </c>
      <c r="P15" s="9">
        <v>-0.015708715341413</v>
      </c>
      <c r="Q15" s="9">
        <v>1</v>
      </c>
      <c r="R15" s="9">
        <v>-0.000201471054113</v>
      </c>
      <c r="S15" s="9">
        <v>0.197947377831115</v>
      </c>
      <c r="T15" s="9">
        <v>0.04133506848838</v>
      </c>
      <c r="U15" s="9">
        <v>-0.386590969326821</v>
      </c>
      <c r="V15" s="9">
        <v>0.009232781648643</v>
      </c>
      <c r="Z15" s="87" t="s">
        <v>244</v>
      </c>
      <c r="AA15" s="75">
        <f t="shared" si="0"/>
        <v>-0.13</v>
      </c>
      <c r="AB15" s="76" t="str">
        <f t="shared" si="1"/>
        <v>-0.37*</v>
      </c>
      <c r="AC15" s="79" t="str">
        <f t="shared" si="2"/>
        <v>0.79*</v>
      </c>
      <c r="AD15" s="76">
        <f t="shared" si="3"/>
        <v>0.22</v>
      </c>
      <c r="AE15" s="76">
        <f>IF(Q28&lt;0.05,CONCATENATE(ROUND(Q16,2),"*"),ROUND(Q16,2))</f>
        <v>0</v>
      </c>
      <c r="AF15" s="76"/>
      <c r="AG15" s="76"/>
      <c r="AH15" s="76"/>
      <c r="AI15" s="77"/>
    </row>
    <row r="16" spans="1:35" ht="26.25">
      <c r="A16" t="s">
        <v>22</v>
      </c>
      <c r="B16">
        <v>0.61854</v>
      </c>
      <c r="C16">
        <v>1.02947</v>
      </c>
      <c r="D16">
        <v>-0.75714</v>
      </c>
      <c r="E16">
        <v>-0.78674</v>
      </c>
      <c r="F16">
        <v>1.3552</v>
      </c>
      <c r="G16">
        <v>0.937771887209788</v>
      </c>
      <c r="H16">
        <v>2.27720796549665</v>
      </c>
      <c r="I16">
        <v>16.9881</v>
      </c>
      <c r="J16">
        <v>1.2551802571107</v>
      </c>
      <c r="K16">
        <v>0.856842326634821</v>
      </c>
      <c r="L16" t="s">
        <v>140</v>
      </c>
      <c r="M16" s="33">
        <v>-0.125947337286335</v>
      </c>
      <c r="N16" s="9">
        <v>-0.37344695057921</v>
      </c>
      <c r="O16" s="9">
        <v>0.788202072069511</v>
      </c>
      <c r="P16" s="9">
        <v>0.223041276202146</v>
      </c>
      <c r="Q16" s="9">
        <v>-0.000201471054113</v>
      </c>
      <c r="R16" s="9">
        <v>1</v>
      </c>
      <c r="S16" s="9">
        <v>0.711536852833164</v>
      </c>
      <c r="T16" s="9">
        <v>0.639087696273655</v>
      </c>
      <c r="U16" s="9">
        <v>-0.314199409299877</v>
      </c>
      <c r="V16" s="9">
        <v>0.983367723958785</v>
      </c>
      <c r="Z16" s="87" t="s">
        <v>243</v>
      </c>
      <c r="AA16" s="80" t="str">
        <f t="shared" si="0"/>
        <v>-0.47*</v>
      </c>
      <c r="AB16" s="76">
        <f t="shared" si="1"/>
        <v>-0.23</v>
      </c>
      <c r="AC16" s="76" t="str">
        <f t="shared" si="2"/>
        <v>0.9*</v>
      </c>
      <c r="AD16" s="76">
        <f t="shared" si="3"/>
        <v>-0.27</v>
      </c>
      <c r="AE16" s="76">
        <f>IF(Q29&lt;0.05,CONCATENATE(ROUND(Q17,2),"*"),ROUND(Q17,2))</f>
        <v>0.2</v>
      </c>
      <c r="AF16" s="79" t="str">
        <f>IF(R29&lt;0.05,CONCATENATE(ROUND(R17,2),"*"),ROUND(R17,2))</f>
        <v>0.71*</v>
      </c>
      <c r="AG16" s="76"/>
      <c r="AH16" s="76"/>
      <c r="AI16" s="77"/>
    </row>
    <row r="17" spans="1:35" ht="12.75">
      <c r="A17" t="s">
        <v>23</v>
      </c>
      <c r="B17">
        <v>0.75074</v>
      </c>
      <c r="C17">
        <v>0.79809</v>
      </c>
      <c r="D17">
        <v>-0.74771</v>
      </c>
      <c r="E17">
        <v>-0.84434</v>
      </c>
      <c r="F17">
        <v>1.27747</v>
      </c>
      <c r="G17">
        <v>0.744042891730117</v>
      </c>
      <c r="H17">
        <v>2.31921019418185</v>
      </c>
      <c r="I17">
        <v>3.33333</v>
      </c>
      <c r="J17">
        <v>0.772091780226526</v>
      </c>
      <c r="K17">
        <v>0.663113331155151</v>
      </c>
      <c r="L17" t="s">
        <v>141</v>
      </c>
      <c r="M17" s="33">
        <v>-0.465392435422836</v>
      </c>
      <c r="N17" s="9">
        <v>-0.231250673237363</v>
      </c>
      <c r="O17" s="9">
        <v>0.895462345546028</v>
      </c>
      <c r="P17" s="9">
        <v>-0.272646998508864</v>
      </c>
      <c r="Q17" s="9">
        <v>0.197947377831115</v>
      </c>
      <c r="R17" s="9">
        <v>0.711536852833164</v>
      </c>
      <c r="S17" s="9">
        <v>1</v>
      </c>
      <c r="T17" s="9">
        <v>0.93824005719876</v>
      </c>
      <c r="U17" s="9">
        <v>-0.570251294055871</v>
      </c>
      <c r="V17" s="9">
        <v>0.779036296310836</v>
      </c>
      <c r="Z17" s="87" t="s">
        <v>246</v>
      </c>
      <c r="AA17" s="80" t="str">
        <f t="shared" si="0"/>
        <v>-0.47*</v>
      </c>
      <c r="AB17" s="76">
        <f t="shared" si="1"/>
        <v>-0.22</v>
      </c>
      <c r="AC17" s="79" t="str">
        <f t="shared" si="2"/>
        <v>0.93*</v>
      </c>
      <c r="AD17" s="76">
        <f t="shared" si="3"/>
        <v>-0.29</v>
      </c>
      <c r="AE17" s="76">
        <f>IF(Q30&lt;0.05,CONCATENATE(ROUND(Q18,2),"*"),ROUND(Q18,2))</f>
        <v>0.04</v>
      </c>
      <c r="AF17" s="79" t="str">
        <f>IF(R30&lt;0.05,CONCATENATE(ROUND(R18,2),"*"),ROUND(R18,2))</f>
        <v>0.64*</v>
      </c>
      <c r="AG17" s="79" t="str">
        <f>IF(S30&lt;0.05,CONCATENATE(ROUND(S18,2),"*"),ROUND(S18,2))</f>
        <v>0.94*</v>
      </c>
      <c r="AH17" s="76"/>
      <c r="AI17" s="77"/>
    </row>
    <row r="18" spans="1:35" ht="26.25">
      <c r="A18" t="s">
        <v>24</v>
      </c>
      <c r="B18">
        <v>-0.99938</v>
      </c>
      <c r="C18">
        <v>-0.98912</v>
      </c>
      <c r="D18">
        <v>1.81513</v>
      </c>
      <c r="E18">
        <v>-0.86729</v>
      </c>
      <c r="F18">
        <v>-0.08889</v>
      </c>
      <c r="G18">
        <v>1.3294799722457</v>
      </c>
      <c r="H18">
        <v>2.78379642103345</v>
      </c>
      <c r="I18">
        <v>52.5892</v>
      </c>
      <c r="J18">
        <v>0.239441099596017</v>
      </c>
      <c r="K18">
        <v>1.75477849691025</v>
      </c>
      <c r="L18" t="s">
        <v>142</v>
      </c>
      <c r="M18" s="33">
        <v>-0.468710178925627</v>
      </c>
      <c r="N18" s="9">
        <v>-0.217975909531741</v>
      </c>
      <c r="O18" s="9">
        <v>0.925163124060452</v>
      </c>
      <c r="P18" s="9">
        <v>-0.28576983427904</v>
      </c>
      <c r="Q18" s="9">
        <v>0.04133506848838</v>
      </c>
      <c r="R18" s="9">
        <v>0.639087696273655</v>
      </c>
      <c r="S18" s="9">
        <v>0.93824005719876</v>
      </c>
      <c r="T18" s="9">
        <v>1</v>
      </c>
      <c r="U18" s="9">
        <v>-0.548664914212359</v>
      </c>
      <c r="V18" s="9">
        <v>0.737260246925491</v>
      </c>
      <c r="Z18" s="87" t="s">
        <v>245</v>
      </c>
      <c r="AA18" s="75" t="str">
        <f t="shared" si="0"/>
        <v>0.34*</v>
      </c>
      <c r="AB18" s="76">
        <f t="shared" si="1"/>
        <v>0.09</v>
      </c>
      <c r="AC18" s="79" t="str">
        <f t="shared" si="2"/>
        <v>-0.51*</v>
      </c>
      <c r="AD18" s="76">
        <f t="shared" si="3"/>
        <v>0.1</v>
      </c>
      <c r="AE18" s="76" t="str">
        <f>IF(Q31&lt;0.05,CONCATENATE(ROUND(Q19,2),"*"),ROUND(Q19,2))</f>
        <v>-0.39*</v>
      </c>
      <c r="AF18" s="76" t="str">
        <f>IF(R31&lt;0.05,CONCATENATE(ROUND(R19,2),"*"),ROUND(R19,2))</f>
        <v>-0.31*</v>
      </c>
      <c r="AG18" s="79" t="str">
        <f>IF(S31&lt;0.05,CONCATENATE(ROUND(S19,2),"*"),ROUND(S19,2))</f>
        <v>-0.57*</v>
      </c>
      <c r="AH18" s="79" t="str">
        <f>IF(T31&lt;0.05,CONCATENATE(ROUND(T19,2),"*"),ROUND(T19,2))</f>
        <v>-0.55*</v>
      </c>
      <c r="AI18" s="77"/>
    </row>
    <row r="19" spans="1:35" ht="13.5" thickBot="1">
      <c r="A19" t="s">
        <v>25</v>
      </c>
      <c r="B19">
        <v>-0.79397</v>
      </c>
      <c r="C19">
        <v>-0.29263</v>
      </c>
      <c r="D19">
        <v>1.94832</v>
      </c>
      <c r="E19">
        <v>-0.33994</v>
      </c>
      <c r="F19">
        <v>0.19708</v>
      </c>
      <c r="G19">
        <v>2.33863416548437</v>
      </c>
      <c r="H19">
        <v>2.94310802964683</v>
      </c>
      <c r="I19">
        <v>57.9145</v>
      </c>
      <c r="J19">
        <v>0.03485382128924</v>
      </c>
      <c r="K19">
        <v>2.7783720933478</v>
      </c>
      <c r="L19" t="s">
        <v>143</v>
      </c>
      <c r="M19" s="33">
        <v>0.340670706364039</v>
      </c>
      <c r="N19" s="9">
        <v>0.0870353216424</v>
      </c>
      <c r="O19" s="9">
        <v>-0.506411931267638</v>
      </c>
      <c r="P19" s="9">
        <v>0.095866197888776</v>
      </c>
      <c r="Q19" s="9">
        <v>-0.386590969326821</v>
      </c>
      <c r="R19" s="9">
        <v>-0.314199409299877</v>
      </c>
      <c r="S19" s="9">
        <v>-0.570251294055871</v>
      </c>
      <c r="T19" s="9">
        <v>-0.548664914212359</v>
      </c>
      <c r="U19" s="9">
        <v>1</v>
      </c>
      <c r="V19" s="9">
        <v>-0.355729147693707</v>
      </c>
      <c r="Z19" s="90" t="s">
        <v>247</v>
      </c>
      <c r="AA19" s="81">
        <f t="shared" si="0"/>
        <v>-0.22</v>
      </c>
      <c r="AB19" s="82" t="str">
        <f t="shared" si="1"/>
        <v>-0.34*</v>
      </c>
      <c r="AC19" s="83" t="str">
        <f t="shared" si="2"/>
        <v>0.85*</v>
      </c>
      <c r="AD19" s="82">
        <f t="shared" si="3"/>
        <v>0.12</v>
      </c>
      <c r="AE19" s="82">
        <f>IF(Q32&lt;0.05,CONCATENATE(ROUND(Q20,2),"*"),ROUND(Q20,2))</f>
        <v>0.01</v>
      </c>
      <c r="AF19" s="83" t="str">
        <f>IF(R32&lt;0.05,CONCATENATE(ROUND(R20,2),"*"),ROUND(R20,2))</f>
        <v>0.98*</v>
      </c>
      <c r="AG19" s="83" t="str">
        <f>IF(S32&lt;0.05,CONCATENATE(ROUND(S20,2),"*"),ROUND(S20,2))</f>
        <v>0.78*</v>
      </c>
      <c r="AH19" s="83" t="str">
        <f>IF(T32&lt;0.05,CONCATENATE(ROUND(T20,2),"*"),ROUND(T20,2))</f>
        <v>0.74*</v>
      </c>
      <c r="AI19" s="84" t="str">
        <f>IF(U32&lt;0.05,CONCATENATE(ROUND(U20,2),"*"),ROUND(U20,2))</f>
        <v>-0.36*</v>
      </c>
    </row>
    <row r="20" spans="1:22" ht="13.5" thickBot="1">
      <c r="A20" t="s">
        <v>26</v>
      </c>
      <c r="B20">
        <v>-0.43291</v>
      </c>
      <c r="C20">
        <v>-0.65426</v>
      </c>
      <c r="D20">
        <v>-0.6176</v>
      </c>
      <c r="E20">
        <v>-0.59003</v>
      </c>
      <c r="F20">
        <v>-0.36109</v>
      </c>
      <c r="G20">
        <v>0.33793185429839</v>
      </c>
      <c r="H20">
        <v>1.89569044408664</v>
      </c>
      <c r="I20">
        <v>10.7218</v>
      </c>
      <c r="J20">
        <v>0.937397196333346</v>
      </c>
      <c r="K20">
        <v>0.257002293723423</v>
      </c>
      <c r="L20" t="s">
        <v>144</v>
      </c>
      <c r="M20" s="35">
        <v>-0.220896496210959</v>
      </c>
      <c r="N20" s="11">
        <v>-0.344420647255416</v>
      </c>
      <c r="O20" s="11">
        <v>0.85001143859202</v>
      </c>
      <c r="P20" s="11">
        <v>0.1166518401267</v>
      </c>
      <c r="Q20" s="11">
        <v>0.009232781648643</v>
      </c>
      <c r="R20" s="11">
        <v>0.983367723958785</v>
      </c>
      <c r="S20" s="11">
        <v>0.779036296310836</v>
      </c>
      <c r="T20" s="11">
        <v>0.737260246925491</v>
      </c>
      <c r="U20" s="11">
        <v>-0.355729147693707</v>
      </c>
      <c r="V20" s="11">
        <v>1</v>
      </c>
    </row>
    <row r="21" spans="1:35" ht="13.5" thickTop="1">
      <c r="A21" t="s">
        <v>27</v>
      </c>
      <c r="B21">
        <v>-0.82687</v>
      </c>
      <c r="C21">
        <v>0.88217</v>
      </c>
      <c r="D21">
        <v>-0.98296</v>
      </c>
      <c r="E21">
        <v>-0.80214</v>
      </c>
      <c r="F21">
        <v>1.54617</v>
      </c>
      <c r="G21">
        <v>0.468504263194743</v>
      </c>
      <c r="H21">
        <v>2.15692452961389</v>
      </c>
      <c r="I21">
        <v>10.5047</v>
      </c>
      <c r="J21">
        <v>1.23773085621086</v>
      </c>
      <c r="K21">
        <v>0.387574702619776</v>
      </c>
      <c r="Z21" s="96" t="s">
        <v>248</v>
      </c>
      <c r="AA21" s="95"/>
      <c r="AB21" s="95"/>
      <c r="AC21" s="95"/>
      <c r="AD21" s="95"/>
      <c r="AE21" s="95"/>
      <c r="AF21" s="95"/>
      <c r="AG21" s="95"/>
      <c r="AH21" s="95"/>
      <c r="AI21" s="95"/>
    </row>
    <row r="22" spans="1:12" ht="12.75">
      <c r="A22" t="s">
        <v>28</v>
      </c>
      <c r="B22">
        <v>3.00551</v>
      </c>
      <c r="C22">
        <v>-1.00503</v>
      </c>
      <c r="D22">
        <v>-0.79535</v>
      </c>
      <c r="E22">
        <v>-0.25496</v>
      </c>
      <c r="F22">
        <v>-0.99068</v>
      </c>
      <c r="G22">
        <v>0.486601108117755</v>
      </c>
      <c r="H22">
        <v>1.84247256510168</v>
      </c>
      <c r="I22">
        <v>9.85678</v>
      </c>
      <c r="J22">
        <v>1.55211919003613</v>
      </c>
      <c r="K22">
        <v>0.405671547542788</v>
      </c>
      <c r="L22" t="s">
        <v>148</v>
      </c>
    </row>
    <row r="23" spans="1:22" ht="12.75">
      <c r="A23" t="s">
        <v>29</v>
      </c>
      <c r="B23">
        <v>-0.98004</v>
      </c>
      <c r="C23">
        <v>-0.44162</v>
      </c>
      <c r="D23">
        <v>0.00097</v>
      </c>
      <c r="E23">
        <v>-0.18477</v>
      </c>
      <c r="F23">
        <v>1.76747</v>
      </c>
      <c r="G23">
        <v>1.04464138585481</v>
      </c>
      <c r="H23">
        <v>2.40017866284184</v>
      </c>
      <c r="I23">
        <v>26.3295</v>
      </c>
      <c r="J23">
        <v>0.682518215978412</v>
      </c>
      <c r="K23">
        <v>1.18517926368025</v>
      </c>
      <c r="M23" s="37">
        <v>1</v>
      </c>
      <c r="N23" s="37">
        <v>0.978393508517881</v>
      </c>
      <c r="O23" s="37">
        <v>0.110770239759911</v>
      </c>
      <c r="P23" s="37">
        <v>0.00011254692787</v>
      </c>
      <c r="Q23" s="37">
        <v>0.306117606206565</v>
      </c>
      <c r="R23" s="37">
        <v>0.420953910280414</v>
      </c>
      <c r="S23" s="37">
        <v>0.001662468909441</v>
      </c>
      <c r="T23" s="37">
        <v>0.001523579775017</v>
      </c>
      <c r="U23" s="37">
        <v>0.025388621778225</v>
      </c>
      <c r="V23" s="37">
        <v>0.154595595204777</v>
      </c>
    </row>
    <row r="24" spans="1:22" ht="12.75">
      <c r="A24" t="s">
        <v>30</v>
      </c>
      <c r="B24">
        <v>-0.88896</v>
      </c>
      <c r="C24">
        <v>-0.387</v>
      </c>
      <c r="D24">
        <v>1.54167</v>
      </c>
      <c r="E24">
        <v>-0.25387</v>
      </c>
      <c r="F24">
        <v>0.16544</v>
      </c>
      <c r="G24">
        <v>2.40401393923693</v>
      </c>
      <c r="H24">
        <v>2.90752529438068</v>
      </c>
      <c r="I24">
        <v>52.8903</v>
      </c>
      <c r="J24">
        <v>0.67931700718135</v>
      </c>
      <c r="K24">
        <v>2.84915353962448</v>
      </c>
      <c r="M24" s="37">
        <v>0.978393508517881</v>
      </c>
      <c r="N24" s="37">
        <v>1</v>
      </c>
      <c r="O24" s="37">
        <v>0.038404140521827</v>
      </c>
      <c r="P24" s="37">
        <v>0.710281220609951</v>
      </c>
      <c r="Q24" s="37">
        <v>0.621346088669581</v>
      </c>
      <c r="R24" s="37">
        <v>0.013637827665861</v>
      </c>
      <c r="S24" s="37">
        <v>0.135689804013332</v>
      </c>
      <c r="T24" s="37">
        <v>0.160260932389386</v>
      </c>
      <c r="U24" s="37">
        <v>0.578917931828117</v>
      </c>
      <c r="V24" s="37">
        <v>0.023718499062131</v>
      </c>
    </row>
    <row r="25" spans="1:22" ht="12.75">
      <c r="A25" t="s">
        <v>31</v>
      </c>
      <c r="B25">
        <v>-0.35106</v>
      </c>
      <c r="C25">
        <v>-0.82875</v>
      </c>
      <c r="D25">
        <v>0.40009</v>
      </c>
      <c r="E25">
        <v>0.97619</v>
      </c>
      <c r="F25">
        <v>1.60806</v>
      </c>
      <c r="G25">
        <v>1.66388005278739</v>
      </c>
      <c r="H25">
        <v>2.55943618374192</v>
      </c>
      <c r="I25">
        <v>24.9856</v>
      </c>
      <c r="J25">
        <v>0.324909893321965</v>
      </c>
      <c r="K25">
        <v>1.58295049221243</v>
      </c>
      <c r="M25" s="37">
        <v>0.110770239759911</v>
      </c>
      <c r="N25" s="37">
        <v>0.038404140521827</v>
      </c>
      <c r="O25" s="37">
        <v>1</v>
      </c>
      <c r="P25" s="37">
        <v>0.93460881190914</v>
      </c>
      <c r="Q25" s="37">
        <v>0.903071022155176</v>
      </c>
      <c r="R25" s="37">
        <v>3.51751E-10</v>
      </c>
      <c r="S25" s="37">
        <v>1E-15</v>
      </c>
      <c r="T25" s="37">
        <v>0</v>
      </c>
      <c r="U25" s="37">
        <v>0.000530391170386</v>
      </c>
      <c r="V25" s="37">
        <v>5.57E-13</v>
      </c>
    </row>
    <row r="26" spans="1:22" ht="12.75">
      <c r="A26" t="s">
        <v>32</v>
      </c>
      <c r="B26">
        <v>-0.29332</v>
      </c>
      <c r="C26">
        <v>-1.03783</v>
      </c>
      <c r="D26">
        <v>-0.74725</v>
      </c>
      <c r="E26">
        <v>-0.51926</v>
      </c>
      <c r="F26">
        <v>-0.62136</v>
      </c>
      <c r="G26">
        <v>0.592029552573573</v>
      </c>
      <c r="H26">
        <v>2.02544514493228</v>
      </c>
      <c r="I26">
        <v>14.4095</v>
      </c>
      <c r="J26">
        <v>0.987828038361421</v>
      </c>
      <c r="K26">
        <v>0.511099991998607</v>
      </c>
      <c r="M26" s="37">
        <v>0.00011254692787</v>
      </c>
      <c r="N26" s="37">
        <v>0.710281220609951</v>
      </c>
      <c r="O26" s="37">
        <v>0.93460881190914</v>
      </c>
      <c r="P26" s="37">
        <v>1</v>
      </c>
      <c r="Q26" s="37">
        <v>0.920360488492928</v>
      </c>
      <c r="R26" s="37">
        <v>0.150529442349399</v>
      </c>
      <c r="S26" s="37">
        <v>0.076916370831115</v>
      </c>
      <c r="T26" s="37">
        <v>0.063219007860521</v>
      </c>
      <c r="U26" s="37">
        <v>0.540852937773159</v>
      </c>
      <c r="V26" s="37">
        <v>0.4563045801454</v>
      </c>
    </row>
    <row r="27" spans="1:22" ht="12.75">
      <c r="A27" t="s">
        <v>33</v>
      </c>
      <c r="B27">
        <v>1.60743</v>
      </c>
      <c r="C27">
        <v>-1.12189</v>
      </c>
      <c r="D27">
        <v>1.07586</v>
      </c>
      <c r="E27">
        <v>1.21883</v>
      </c>
      <c r="F27">
        <v>0.36581</v>
      </c>
      <c r="G27">
        <v>1.95956611091598</v>
      </c>
      <c r="H27">
        <v>2.65766573253413</v>
      </c>
      <c r="I27">
        <v>28.1976</v>
      </c>
      <c r="J27">
        <v>0.662841708719863</v>
      </c>
      <c r="K27">
        <v>1.76428326111937</v>
      </c>
      <c r="M27" s="37">
        <v>0.306117606206565</v>
      </c>
      <c r="N27" s="37">
        <v>0.621346088669581</v>
      </c>
      <c r="O27" s="37">
        <v>0.903071022155176</v>
      </c>
      <c r="P27" s="37">
        <v>0.920360488492928</v>
      </c>
      <c r="Q27" s="37">
        <v>1</v>
      </c>
      <c r="R27" s="37">
        <v>0.998976950471894</v>
      </c>
      <c r="S27" s="37">
        <v>0.203226388049136</v>
      </c>
      <c r="T27" s="37">
        <v>0.792413781541579</v>
      </c>
      <c r="U27" s="37">
        <v>0.010444109263228</v>
      </c>
      <c r="V27" s="37">
        <v>0.953142826264702</v>
      </c>
    </row>
    <row r="28" spans="1:22" ht="12.75">
      <c r="A28" t="s">
        <v>34</v>
      </c>
      <c r="B28">
        <v>-0.4409</v>
      </c>
      <c r="C28">
        <v>0.0228</v>
      </c>
      <c r="D28">
        <v>1.255</v>
      </c>
      <c r="E28">
        <v>0.54533</v>
      </c>
      <c r="F28">
        <v>0.14433</v>
      </c>
      <c r="G28">
        <v>2.76954601450139</v>
      </c>
      <c r="H28">
        <v>2.63182918650063</v>
      </c>
      <c r="I28">
        <v>40.171</v>
      </c>
      <c r="J28">
        <v>0.682766233470616</v>
      </c>
      <c r="K28">
        <v>3.17509526089604</v>
      </c>
      <c r="M28" s="37">
        <v>0.420953910280414</v>
      </c>
      <c r="N28" s="37">
        <v>0.013637827665861</v>
      </c>
      <c r="O28" s="37">
        <v>3.51751E-10</v>
      </c>
      <c r="P28" s="37">
        <v>0.150529442349399</v>
      </c>
      <c r="Q28" s="37">
        <v>0.998976950471894</v>
      </c>
      <c r="R28" s="37">
        <v>1</v>
      </c>
      <c r="S28" s="37">
        <v>8.8635025E-08</v>
      </c>
      <c r="T28" s="37">
        <v>3.979337882E-06</v>
      </c>
      <c r="U28" s="37">
        <v>0.040177585751027</v>
      </c>
      <c r="V28" s="37">
        <v>0</v>
      </c>
    </row>
    <row r="29" spans="1:22" ht="12.75">
      <c r="A29" t="s">
        <v>35</v>
      </c>
      <c r="B29">
        <v>-0.73945</v>
      </c>
      <c r="C29">
        <v>-0.27574</v>
      </c>
      <c r="D29">
        <v>-0.61363</v>
      </c>
      <c r="E29">
        <v>-0.76303</v>
      </c>
      <c r="F29">
        <v>1.41012</v>
      </c>
      <c r="G29">
        <v>0.632914589259719</v>
      </c>
      <c r="H29">
        <v>2.44632897891092</v>
      </c>
      <c r="I29">
        <v>23.426</v>
      </c>
      <c r="J29">
        <v>1.03583389209538</v>
      </c>
      <c r="K29">
        <v>0.551985028684752</v>
      </c>
      <c r="M29" s="37">
        <v>0.001662468909441</v>
      </c>
      <c r="N29" s="37">
        <v>0.135689804013332</v>
      </c>
      <c r="O29" s="37">
        <v>1E-15</v>
      </c>
      <c r="P29" s="37">
        <v>0.076916370831115</v>
      </c>
      <c r="Q29" s="37">
        <v>0.203226388049136</v>
      </c>
      <c r="R29" s="37">
        <v>8.8635025E-08</v>
      </c>
      <c r="S29" s="37">
        <v>1</v>
      </c>
      <c r="T29" s="37">
        <v>0</v>
      </c>
      <c r="U29" s="37">
        <v>6.5483754571E-05</v>
      </c>
      <c r="V29" s="37">
        <v>7.62759E-10</v>
      </c>
    </row>
    <row r="30" spans="1:22" ht="12.75">
      <c r="A30" t="s">
        <v>36</v>
      </c>
      <c r="B30">
        <v>-0.15314</v>
      </c>
      <c r="C30">
        <v>-0.27572</v>
      </c>
      <c r="D30">
        <v>-0.60503</v>
      </c>
      <c r="E30">
        <v>0.27825</v>
      </c>
      <c r="F30">
        <v>-0.156</v>
      </c>
      <c r="G30">
        <v>1.50993665784326</v>
      </c>
      <c r="H30">
        <v>2.15018826284981</v>
      </c>
      <c r="I30">
        <v>10.7821</v>
      </c>
      <c r="J30">
        <v>1.50868672857004</v>
      </c>
      <c r="K30">
        <v>1.37437602955065</v>
      </c>
      <c r="M30" s="37">
        <v>0.001523579775017</v>
      </c>
      <c r="N30" s="37">
        <v>0.160260932389386</v>
      </c>
      <c r="O30" s="37">
        <v>0</v>
      </c>
      <c r="P30" s="37">
        <v>0.063219007860521</v>
      </c>
      <c r="Q30" s="37">
        <v>0.792413781541579</v>
      </c>
      <c r="R30" s="37">
        <v>3.979337882E-06</v>
      </c>
      <c r="S30" s="37">
        <v>0</v>
      </c>
      <c r="T30" s="37">
        <v>1</v>
      </c>
      <c r="U30" s="37">
        <v>0.000139299390208</v>
      </c>
      <c r="V30" s="37">
        <v>1.7165965E-08</v>
      </c>
    </row>
    <row r="31" spans="1:22" ht="12.75">
      <c r="A31" t="s">
        <v>37</v>
      </c>
      <c r="B31">
        <v>0.3528</v>
      </c>
      <c r="C31">
        <v>0.49243</v>
      </c>
      <c r="D31">
        <v>-0.57797</v>
      </c>
      <c r="E31">
        <v>-0.65452</v>
      </c>
      <c r="F31">
        <v>-0.45136</v>
      </c>
      <c r="G31">
        <v>0.157852754108465</v>
      </c>
      <c r="H31">
        <v>1.97013990931548</v>
      </c>
      <c r="I31">
        <v>12.8504</v>
      </c>
      <c r="J31">
        <v>1.24252134396317</v>
      </c>
      <c r="K31">
        <v>0.076923193533497</v>
      </c>
      <c r="M31" s="37">
        <v>0.025388621778225</v>
      </c>
      <c r="N31" s="37">
        <v>0.578917931828117</v>
      </c>
      <c r="O31" s="37">
        <v>0.000530391170386</v>
      </c>
      <c r="P31" s="37">
        <v>0.540852937773159</v>
      </c>
      <c r="Q31" s="37">
        <v>0.010444109263228</v>
      </c>
      <c r="R31" s="37">
        <v>0.040177585751027</v>
      </c>
      <c r="S31" s="37">
        <v>6.5483754571E-05</v>
      </c>
      <c r="T31" s="37">
        <v>0.000139299390208</v>
      </c>
      <c r="U31" s="37">
        <v>1</v>
      </c>
      <c r="V31" s="37">
        <v>0.019227629309722</v>
      </c>
    </row>
    <row r="32" spans="1:22" ht="12.75">
      <c r="A32" t="s">
        <v>38</v>
      </c>
      <c r="B32">
        <v>-1.08192</v>
      </c>
      <c r="C32">
        <v>-0.52404</v>
      </c>
      <c r="D32">
        <v>2.22864</v>
      </c>
      <c r="E32">
        <v>-1.15287</v>
      </c>
      <c r="F32">
        <v>-0.64582</v>
      </c>
      <c r="G32">
        <v>2.16677094729218</v>
      </c>
      <c r="H32">
        <v>3.18900156276751</v>
      </c>
      <c r="I32">
        <v>77.5</v>
      </c>
      <c r="J32">
        <v>0</v>
      </c>
      <c r="K32">
        <v>2.72711420656406</v>
      </c>
      <c r="M32" s="37">
        <v>0.154595595204777</v>
      </c>
      <c r="N32" s="37">
        <v>0.023718499062131</v>
      </c>
      <c r="O32" s="37">
        <v>5.57E-13</v>
      </c>
      <c r="P32" s="37">
        <v>0.4563045801454</v>
      </c>
      <c r="Q32" s="37">
        <v>0.953142826264702</v>
      </c>
      <c r="R32" s="37">
        <v>0</v>
      </c>
      <c r="S32" s="37">
        <v>7.62759E-10</v>
      </c>
      <c r="T32" s="37">
        <v>1.7165965E-08</v>
      </c>
      <c r="U32" s="37">
        <v>0.019227629309722</v>
      </c>
      <c r="V32" s="37">
        <v>1</v>
      </c>
    </row>
    <row r="33" spans="1:11" ht="12.75">
      <c r="A33" t="s">
        <v>39</v>
      </c>
      <c r="B33">
        <v>1.31391</v>
      </c>
      <c r="C33">
        <v>0.20805</v>
      </c>
      <c r="D33">
        <v>-0.25386</v>
      </c>
      <c r="E33">
        <v>0.22766</v>
      </c>
      <c r="F33">
        <v>-1.27856</v>
      </c>
      <c r="G33">
        <v>1.11637192356412</v>
      </c>
      <c r="H33">
        <v>2.05218202682191</v>
      </c>
      <c r="I33">
        <v>9.51492</v>
      </c>
      <c r="J33">
        <v>1.79538044742711</v>
      </c>
      <c r="K33">
        <v>0.914115287446747</v>
      </c>
    </row>
    <row r="34" spans="1:11" ht="12.75">
      <c r="A34" t="s">
        <v>40</v>
      </c>
      <c r="B34">
        <v>2.02514</v>
      </c>
      <c r="C34">
        <v>0.84035</v>
      </c>
      <c r="D34">
        <v>0.03722</v>
      </c>
      <c r="E34">
        <v>3.94165</v>
      </c>
      <c r="F34">
        <v>1.85454</v>
      </c>
      <c r="G34">
        <v>0.615076378252023</v>
      </c>
      <c r="H34">
        <v>1.82936424814809</v>
      </c>
      <c r="I34">
        <v>11.586</v>
      </c>
      <c r="J34">
        <v>0.497325136194527</v>
      </c>
      <c r="K34">
        <v>0.534146817677056</v>
      </c>
    </row>
    <row r="35" spans="1:11" ht="12.75">
      <c r="A35" t="s">
        <v>34</v>
      </c>
      <c r="B35">
        <v>-0.4409</v>
      </c>
      <c r="C35">
        <v>0.0228</v>
      </c>
      <c r="D35">
        <v>1.255</v>
      </c>
      <c r="E35">
        <v>0.54533</v>
      </c>
      <c r="F35">
        <v>0.14433</v>
      </c>
      <c r="G35">
        <v>2.79817089890781</v>
      </c>
      <c r="H35">
        <v>2.63182918650063</v>
      </c>
      <c r="I35">
        <v>40.171</v>
      </c>
      <c r="J35">
        <v>0.660241142016433</v>
      </c>
      <c r="K35">
        <v>3.17509526089604</v>
      </c>
    </row>
    <row r="36" spans="1:11" ht="12.75">
      <c r="A36" t="s">
        <v>41</v>
      </c>
      <c r="B36">
        <v>0.50887</v>
      </c>
      <c r="C36">
        <v>0.3514</v>
      </c>
      <c r="D36">
        <v>-0.18052</v>
      </c>
      <c r="E36">
        <v>0.79304</v>
      </c>
      <c r="F36">
        <v>-0.9945</v>
      </c>
      <c r="G36">
        <v>1.18990648266122</v>
      </c>
      <c r="H36">
        <v>2.08374621507206</v>
      </c>
      <c r="I36">
        <v>12.0027</v>
      </c>
      <c r="J36">
        <v>1.37965799646499</v>
      </c>
      <c r="K36">
        <v>1.10897692208625</v>
      </c>
    </row>
    <row r="37" spans="1:11" ht="12.75">
      <c r="A37" t="s">
        <v>42</v>
      </c>
      <c r="B37">
        <v>0.12517</v>
      </c>
      <c r="C37">
        <v>-0.76525</v>
      </c>
      <c r="D37">
        <v>-0.53845</v>
      </c>
      <c r="E37">
        <v>-0.66079</v>
      </c>
      <c r="F37">
        <v>-0.21098</v>
      </c>
      <c r="G37">
        <v>0.680680680945298</v>
      </c>
      <c r="H37">
        <v>2.01568661085154</v>
      </c>
      <c r="I37">
        <v>15.6641</v>
      </c>
      <c r="J37">
        <v>1.0914136108693</v>
      </c>
      <c r="K37">
        <v>0.599751120370332</v>
      </c>
    </row>
    <row r="38" spans="1:11" ht="12.75">
      <c r="A38" t="s">
        <v>43</v>
      </c>
      <c r="B38">
        <v>-0.19789</v>
      </c>
      <c r="C38">
        <v>0.10415</v>
      </c>
      <c r="D38">
        <v>-0.58215</v>
      </c>
      <c r="E38">
        <v>0.70534</v>
      </c>
      <c r="F38">
        <v>-0.3266</v>
      </c>
      <c r="G38">
        <v>2.07680399526226</v>
      </c>
      <c r="H38">
        <v>2.15205890289745</v>
      </c>
      <c r="I38">
        <v>9.97964</v>
      </c>
      <c r="J38">
        <v>1.31155389297944</v>
      </c>
      <c r="K38">
        <v>2.00584929154912</v>
      </c>
    </row>
    <row r="39" spans="1:11" ht="12.75">
      <c r="A39" t="s">
        <v>44</v>
      </c>
      <c r="B39">
        <v>2.65209</v>
      </c>
      <c r="C39">
        <v>-1.03238</v>
      </c>
      <c r="D39">
        <v>-0.00335</v>
      </c>
      <c r="E39">
        <v>2.13651</v>
      </c>
      <c r="F39">
        <v>-0.89913</v>
      </c>
      <c r="G39">
        <v>1.47547452565401</v>
      </c>
      <c r="H39">
        <v>2.12380265762414</v>
      </c>
      <c r="I39">
        <v>10.0028</v>
      </c>
      <c r="J39">
        <v>0.761333363502134</v>
      </c>
      <c r="K39">
        <v>1.02326043244724</v>
      </c>
    </row>
    <row r="40" spans="1:11" ht="12.75">
      <c r="A40" t="s">
        <v>45</v>
      </c>
      <c r="B40">
        <v>-0.8531</v>
      </c>
      <c r="C40">
        <v>-0.74389</v>
      </c>
      <c r="D40">
        <v>-0.80467</v>
      </c>
      <c r="E40">
        <v>-0.58824</v>
      </c>
      <c r="F40">
        <v>-0.92503</v>
      </c>
      <c r="G40">
        <v>0.368750650122014</v>
      </c>
      <c r="H40">
        <v>2.04828250713238</v>
      </c>
      <c r="I40">
        <v>9.91895</v>
      </c>
      <c r="J40">
        <v>1.67323580216582</v>
      </c>
      <c r="K40">
        <v>0.287821089547047</v>
      </c>
    </row>
    <row r="41" spans="1:11" ht="12.75">
      <c r="A41" t="s">
        <v>46</v>
      </c>
      <c r="B41">
        <v>0.44194</v>
      </c>
      <c r="C41">
        <v>-0.31741</v>
      </c>
      <c r="D41">
        <v>-0.20018</v>
      </c>
      <c r="E41">
        <v>1.48093</v>
      </c>
      <c r="F41">
        <v>-1.22947</v>
      </c>
      <c r="G41">
        <v>1.44375182970457</v>
      </c>
      <c r="H41">
        <v>2.08526202876371</v>
      </c>
      <c r="I41">
        <v>7.93059</v>
      </c>
      <c r="J41">
        <v>0.127934215716589</v>
      </c>
      <c r="K41">
        <v>1.18876360368198</v>
      </c>
    </row>
    <row r="42" spans="1:11" ht="12.75">
      <c r="A42" t="s">
        <v>47</v>
      </c>
      <c r="B42">
        <v>1.3338</v>
      </c>
      <c r="C42">
        <v>-0.24777</v>
      </c>
      <c r="D42">
        <v>-0.71295</v>
      </c>
      <c r="E42">
        <v>-0.23362</v>
      </c>
      <c r="F42">
        <v>-0.77371</v>
      </c>
      <c r="G42">
        <v>0.228701686190201</v>
      </c>
      <c r="H42">
        <v>1.90816051722985</v>
      </c>
      <c r="I42">
        <v>5.39805</v>
      </c>
      <c r="J42">
        <v>1.04422023293942</v>
      </c>
      <c r="K42">
        <v>0.147772125615234</v>
      </c>
    </row>
    <row r="43" spans="1:11" ht="12.75">
      <c r="A43" t="s">
        <v>48</v>
      </c>
      <c r="B43">
        <v>-1.8292</v>
      </c>
      <c r="C43">
        <v>-1.49581</v>
      </c>
      <c r="D43">
        <v>-0.79824</v>
      </c>
      <c r="E43">
        <v>-0.66943</v>
      </c>
      <c r="F43">
        <v>-0.94585</v>
      </c>
      <c r="G43">
        <v>0.219793658308625</v>
      </c>
      <c r="H43">
        <v>2.10410112791815</v>
      </c>
      <c r="I43">
        <v>19.0532</v>
      </c>
      <c r="J43">
        <v>0.599412488059693</v>
      </c>
      <c r="K43">
        <v>0.138864097733658</v>
      </c>
    </row>
    <row r="44" spans="1:11" ht="12.75">
      <c r="A44" t="s">
        <v>49</v>
      </c>
      <c r="B44">
        <v>0.33842</v>
      </c>
      <c r="C44">
        <v>-0.0343</v>
      </c>
      <c r="D44">
        <v>0.02219</v>
      </c>
      <c r="E44">
        <v>0.8346</v>
      </c>
      <c r="F44">
        <v>-0.18386</v>
      </c>
      <c r="G44">
        <v>1.78953503870015</v>
      </c>
      <c r="H44">
        <v>2.15817848114992</v>
      </c>
      <c r="I44">
        <v>12.9936</v>
      </c>
      <c r="J44">
        <v>1.53533640651384</v>
      </c>
      <c r="K44">
        <v>1.73035840050846</v>
      </c>
    </row>
    <row r="45" spans="1:11" ht="12.75">
      <c r="A45" t="s">
        <v>50</v>
      </c>
      <c r="B45">
        <v>-0.81101</v>
      </c>
      <c r="C45">
        <v>4.66192</v>
      </c>
      <c r="D45">
        <v>-0.80321</v>
      </c>
      <c r="E45">
        <v>-0.6639</v>
      </c>
      <c r="F45">
        <v>-0.96324</v>
      </c>
      <c r="G45">
        <v>-0.545144933772036</v>
      </c>
      <c r="H45">
        <v>2.1578494804529</v>
      </c>
      <c r="I45">
        <v>23.0105</v>
      </c>
      <c r="J45">
        <v>0.710349687061834</v>
      </c>
      <c r="K45">
        <v>-0.626074494339384</v>
      </c>
    </row>
    <row r="46" spans="1:11" ht="12.75">
      <c r="A46" t="s">
        <v>51</v>
      </c>
      <c r="B46">
        <v>-0.63399</v>
      </c>
      <c r="C46">
        <v>-0.75942</v>
      </c>
      <c r="D46">
        <v>0.59873</v>
      </c>
      <c r="E46">
        <v>0.03835</v>
      </c>
      <c r="F46">
        <v>1.64371</v>
      </c>
      <c r="G46">
        <v>1.29835513155657</v>
      </c>
      <c r="H46">
        <v>2.69833373134895</v>
      </c>
      <c r="I46">
        <v>33.7332</v>
      </c>
      <c r="J46">
        <v>0.192375628016121</v>
      </c>
      <c r="K46">
        <v>1.2174255709816</v>
      </c>
    </row>
    <row r="49" spans="1:5" ht="30" customHeight="1">
      <c r="A49" s="94" t="str">
        <f>SummaryTableforPaper!D9</f>
        <v>DIN (ug/L) = 94.6 × Land_PCA1 + 133.5 × Log10 (Population Density + 1) + 96.7</v>
      </c>
      <c r="B49" s="95"/>
      <c r="C49" s="95"/>
      <c r="D49" s="95"/>
      <c r="E49" s="95"/>
    </row>
    <row r="50" spans="2:5" ht="12.75" customHeight="1">
      <c r="B50" s="29"/>
      <c r="C50" s="29"/>
      <c r="D50" s="29"/>
      <c r="E50" s="29"/>
    </row>
    <row r="51" spans="2:24" ht="30.75" customHeight="1">
      <c r="B51" t="s">
        <v>185</v>
      </c>
      <c r="F51" s="5" t="s">
        <v>152</v>
      </c>
      <c r="G51" s="5" t="s">
        <v>153</v>
      </c>
      <c r="L51" s="94" t="str">
        <f>SummaryTableforPaper!D15</f>
        <v>DON (ug/L) = 29.3 × Land_PCA1 + 53.1</v>
      </c>
      <c r="M51" s="95"/>
      <c r="N51" s="95"/>
      <c r="O51" s="95"/>
      <c r="P51" s="95"/>
      <c r="Q51" s="5" t="s">
        <v>186</v>
      </c>
      <c r="X51" t="s">
        <v>155</v>
      </c>
    </row>
    <row r="52" spans="1:24" ht="12.75">
      <c r="A52" t="s">
        <v>10</v>
      </c>
      <c r="B52">
        <f>94.603*B4</f>
        <v>-34.71835496999999</v>
      </c>
      <c r="C52">
        <f>133.5*J4</f>
        <v>242.04400208620916</v>
      </c>
      <c r="E52">
        <f>C52*10^K4*(1/3.28^3)*1000/1000000000000*86400*365.25</f>
        <v>0.07507805464510589</v>
      </c>
      <c r="F52">
        <f>E52/((10^J4-1)*(10^G4))*1000</f>
        <v>2.806173691443937</v>
      </c>
      <c r="G52">
        <f>(E52*1000)/(10^G4*100)</f>
        <v>1.7965826469932933</v>
      </c>
      <c r="L52" t="s">
        <v>10</v>
      </c>
      <c r="M52">
        <f>29.3*B4</f>
        <v>-10.752806999999999</v>
      </c>
      <c r="P52">
        <f aca="true" t="shared" si="4" ref="P52:P92">M52*10^K4*(1/3.28^3)*1000/1000000000000*86400*365.25</f>
        <v>-0.0033353432622831116</v>
      </c>
      <c r="Q52">
        <f aca="true" t="shared" si="5" ref="Q52:Q92">(P52*1000)/(10^G4*100)</f>
        <v>-0.07981320047661163</v>
      </c>
      <c r="X52">
        <v>0.32828466</v>
      </c>
    </row>
    <row r="53" spans="1:24" ht="12.75">
      <c r="A53" t="s">
        <v>11</v>
      </c>
      <c r="B53">
        <f aca="true" t="shared" si="6" ref="B53:B94">94.603*B5</f>
        <v>13.58026065</v>
      </c>
      <c r="C53">
        <f aca="true" t="shared" si="7" ref="C53:C94">133.5*J5</f>
        <v>104.22772396630067</v>
      </c>
      <c r="E53">
        <f aca="true" t="shared" si="8" ref="E53:E94">C53*10^K5*(1/3.28^3)*1000/1000000000000*86400*365.25</f>
        <v>1.1936883191897352</v>
      </c>
      <c r="F53">
        <f aca="true" t="shared" si="9" ref="F53:F94">E53/((10^J5-1)*(10^G5))*1000</f>
        <v>15.36282357470364</v>
      </c>
      <c r="G53">
        <f aca="true" t="shared" si="10" ref="G53:G94">(E53*1000)/(10^G5*100)</f>
        <v>0.7736350357673023</v>
      </c>
      <c r="L53" t="s">
        <v>11</v>
      </c>
      <c r="M53">
        <f aca="true" t="shared" si="11" ref="M53:M94">29.3*B5</f>
        <v>4.206015000000001</v>
      </c>
      <c r="P53">
        <f t="shared" si="4"/>
        <v>0.048170206397868946</v>
      </c>
      <c r="Q53">
        <f t="shared" si="5"/>
        <v>0.031219338206165584</v>
      </c>
      <c r="X53">
        <v>0.49004832</v>
      </c>
    </row>
    <row r="54" spans="1:24" ht="12.75">
      <c r="A54" t="s">
        <v>12</v>
      </c>
      <c r="B54">
        <f t="shared" si="6"/>
        <v>62.509878279999995</v>
      </c>
      <c r="C54">
        <f t="shared" si="7"/>
        <v>256.95819018972855</v>
      </c>
      <c r="E54">
        <f t="shared" si="8"/>
        <v>8.359795131662985</v>
      </c>
      <c r="F54">
        <f t="shared" si="9"/>
        <v>2.687242080048066</v>
      </c>
      <c r="G54">
        <f t="shared" si="10"/>
        <v>2.23301727761156</v>
      </c>
      <c r="L54" t="s">
        <v>12</v>
      </c>
      <c r="M54">
        <f t="shared" si="11"/>
        <v>19.360268</v>
      </c>
      <c r="P54">
        <f t="shared" si="4"/>
        <v>0.6298607335870012</v>
      </c>
      <c r="Q54">
        <f t="shared" si="5"/>
        <v>0.1682445416947769</v>
      </c>
      <c r="X54">
        <v>0.58049065</v>
      </c>
    </row>
    <row r="55" spans="1:24" ht="12.75">
      <c r="A55" t="s">
        <v>13</v>
      </c>
      <c r="B55">
        <f t="shared" si="6"/>
        <v>30.69299732</v>
      </c>
      <c r="C55">
        <f t="shared" si="7"/>
        <v>233.6064905044035</v>
      </c>
      <c r="E55">
        <f t="shared" si="8"/>
        <v>0.7374590761907674</v>
      </c>
      <c r="F55">
        <f t="shared" si="9"/>
        <v>3.140301895317958</v>
      </c>
      <c r="G55">
        <f t="shared" si="10"/>
        <v>1.7339548323561047</v>
      </c>
      <c r="L55" t="s">
        <v>13</v>
      </c>
      <c r="M55">
        <f t="shared" si="11"/>
        <v>9.506092</v>
      </c>
      <c r="P55">
        <f t="shared" si="4"/>
        <v>0.030009242505923874</v>
      </c>
      <c r="Q55">
        <f t="shared" si="5"/>
        <v>0.07055940151590526</v>
      </c>
      <c r="X55">
        <v>0.45658657</v>
      </c>
    </row>
    <row r="56" spans="1:24" ht="12.75">
      <c r="A56" t="s">
        <v>14</v>
      </c>
      <c r="B56">
        <f t="shared" si="6"/>
        <v>-70.54829518999999</v>
      </c>
      <c r="C56">
        <f t="shared" si="7"/>
        <v>66.22924100829405</v>
      </c>
      <c r="E56">
        <f t="shared" si="8"/>
        <v>12.254705770158633</v>
      </c>
      <c r="F56">
        <f t="shared" si="9"/>
        <v>32.45617654189444</v>
      </c>
      <c r="G56">
        <f t="shared" si="10"/>
        <v>0.692615255806354</v>
      </c>
      <c r="L56" t="s">
        <v>14</v>
      </c>
      <c r="M56">
        <f t="shared" si="11"/>
        <v>-21.849889</v>
      </c>
      <c r="P56">
        <f t="shared" si="4"/>
        <v>-4.04298700587695</v>
      </c>
      <c r="Q56">
        <f t="shared" si="5"/>
        <v>-0.228502791647276</v>
      </c>
      <c r="X56">
        <v>0.27245134</v>
      </c>
    </row>
    <row r="57" spans="1:24" ht="12.75">
      <c r="A57" t="s">
        <v>15</v>
      </c>
      <c r="B57">
        <f t="shared" si="6"/>
        <v>45.57310319</v>
      </c>
      <c r="C57">
        <f t="shared" si="7"/>
        <v>218.51873115618537</v>
      </c>
      <c r="E57">
        <f t="shared" si="8"/>
        <v>1.0628625857222256</v>
      </c>
      <c r="F57">
        <f t="shared" si="9"/>
        <v>3.8312123253463573</v>
      </c>
      <c r="G57">
        <f t="shared" si="10"/>
        <v>1.6219652503262476</v>
      </c>
      <c r="L57" t="s">
        <v>15</v>
      </c>
      <c r="M57">
        <f t="shared" si="11"/>
        <v>14.114689</v>
      </c>
      <c r="P57">
        <f t="shared" si="4"/>
        <v>0.06865303842754998</v>
      </c>
      <c r="Q57">
        <f t="shared" si="5"/>
        <v>0.1047669229819895</v>
      </c>
      <c r="X57">
        <v>0.49578462</v>
      </c>
    </row>
    <row r="58" spans="1:24" ht="12.75">
      <c r="A58" t="s">
        <v>16</v>
      </c>
      <c r="B58">
        <f t="shared" si="6"/>
        <v>-48.689326009999995</v>
      </c>
      <c r="C58">
        <f t="shared" si="7"/>
        <v>69.69849082491929</v>
      </c>
      <c r="E58">
        <f t="shared" si="8"/>
        <v>2.8440706440597943</v>
      </c>
      <c r="F58">
        <f t="shared" si="9"/>
        <v>21.10330004719078</v>
      </c>
      <c r="G58">
        <f t="shared" si="10"/>
        <v>0.491127584865169</v>
      </c>
      <c r="L58" t="s">
        <v>16</v>
      </c>
      <c r="M58">
        <f t="shared" si="11"/>
        <v>-15.079830999999999</v>
      </c>
      <c r="P58">
        <f t="shared" si="4"/>
        <v>-0.6153376372555412</v>
      </c>
      <c r="Q58">
        <f t="shared" si="5"/>
        <v>-0.10625941668965089</v>
      </c>
      <c r="X58">
        <v>0.29749985</v>
      </c>
    </row>
    <row r="59" spans="1:24" ht="12.75">
      <c r="A59" t="s">
        <v>17</v>
      </c>
      <c r="B59">
        <f t="shared" si="6"/>
        <v>-58.033264319999994</v>
      </c>
      <c r="C59">
        <f t="shared" si="7"/>
        <v>35.73652595049188</v>
      </c>
      <c r="E59">
        <f t="shared" si="8"/>
        <v>20.331858969127236</v>
      </c>
      <c r="F59">
        <f t="shared" si="9"/>
        <v>79.8179193850981</v>
      </c>
      <c r="G59">
        <f t="shared" si="10"/>
        <v>0.6802132555136453</v>
      </c>
      <c r="L59" t="s">
        <v>17</v>
      </c>
      <c r="M59">
        <f t="shared" si="11"/>
        <v>-17.973792</v>
      </c>
      <c r="P59">
        <f t="shared" si="4"/>
        <v>-10.225968931358796</v>
      </c>
      <c r="Q59">
        <f t="shared" si="5"/>
        <v>-0.34211527967722993</v>
      </c>
      <c r="X59">
        <v>0.26078753</v>
      </c>
    </row>
    <row r="60" spans="1:24" ht="12.75">
      <c r="A60" t="s">
        <v>18</v>
      </c>
      <c r="B60">
        <f t="shared" si="6"/>
        <v>-73.21988391000001</v>
      </c>
      <c r="C60">
        <f t="shared" si="7"/>
        <v>45.20685561924069</v>
      </c>
      <c r="E60">
        <f t="shared" si="8"/>
        <v>18.504704943672255</v>
      </c>
      <c r="F60">
        <f t="shared" si="9"/>
        <v>78.39050124830582</v>
      </c>
      <c r="G60">
        <f t="shared" si="10"/>
        <v>0.9256834310398914</v>
      </c>
      <c r="L60" t="s">
        <v>18</v>
      </c>
      <c r="M60">
        <f t="shared" si="11"/>
        <v>-22.677321000000003</v>
      </c>
      <c r="P60">
        <f t="shared" si="4"/>
        <v>-9.282599470141848</v>
      </c>
      <c r="Q60">
        <f t="shared" si="5"/>
        <v>-0.46435479801737134</v>
      </c>
      <c r="X60">
        <v>0.23707749</v>
      </c>
    </row>
    <row r="61" spans="1:24" ht="12.75">
      <c r="A61" t="s">
        <v>19</v>
      </c>
      <c r="B61">
        <f t="shared" si="6"/>
        <v>-61.43424217</v>
      </c>
      <c r="C61">
        <f t="shared" si="7"/>
        <v>65.93162526345012</v>
      </c>
      <c r="E61">
        <f t="shared" si="8"/>
        <v>0.7132629440766584</v>
      </c>
      <c r="F61">
        <f t="shared" si="9"/>
        <v>23.10627378053793</v>
      </c>
      <c r="G61">
        <f t="shared" si="10"/>
        <v>0.4893804961661671</v>
      </c>
      <c r="L61" t="s">
        <v>19</v>
      </c>
      <c r="M61">
        <f t="shared" si="11"/>
        <v>-19.027127</v>
      </c>
      <c r="P61">
        <f t="shared" si="4"/>
        <v>-0.20583967962433794</v>
      </c>
      <c r="Q61">
        <f t="shared" si="5"/>
        <v>-0.14122971813101362</v>
      </c>
      <c r="X61">
        <v>0.29749985</v>
      </c>
    </row>
    <row r="62" spans="1:24" ht="12.75">
      <c r="A62" t="s">
        <v>20</v>
      </c>
      <c r="B62">
        <f t="shared" si="6"/>
        <v>-23.717918129999997</v>
      </c>
      <c r="C62">
        <f t="shared" si="7"/>
        <v>0</v>
      </c>
      <c r="E62">
        <f t="shared" si="8"/>
        <v>0</v>
      </c>
      <c r="F62">
        <v>0</v>
      </c>
      <c r="G62">
        <f t="shared" si="10"/>
        <v>0</v>
      </c>
      <c r="L62" t="s">
        <v>20</v>
      </c>
      <c r="M62">
        <f t="shared" si="11"/>
        <v>-7.345803</v>
      </c>
      <c r="P62">
        <f t="shared" si="4"/>
        <v>-0.009969815405802359</v>
      </c>
      <c r="Q62">
        <f t="shared" si="5"/>
        <v>-0.05452455786602331</v>
      </c>
      <c r="X62">
        <v>0.36824755</v>
      </c>
    </row>
    <row r="63" spans="1:24" ht="12.75">
      <c r="A63" t="s">
        <v>21</v>
      </c>
      <c r="B63">
        <f t="shared" si="6"/>
        <v>-23.717918129999997</v>
      </c>
      <c r="C63">
        <f t="shared" si="7"/>
        <v>0</v>
      </c>
      <c r="E63">
        <f t="shared" si="8"/>
        <v>0</v>
      </c>
      <c r="F63">
        <v>0</v>
      </c>
      <c r="G63">
        <f t="shared" si="10"/>
        <v>0</v>
      </c>
      <c r="L63" t="s">
        <v>21</v>
      </c>
      <c r="M63">
        <f t="shared" si="11"/>
        <v>-7.345803</v>
      </c>
      <c r="P63">
        <f t="shared" si="4"/>
        <v>-0.009969815405802359</v>
      </c>
      <c r="Q63">
        <f t="shared" si="5"/>
        <v>-0.05452455786602331</v>
      </c>
      <c r="X63">
        <v>0.36824755</v>
      </c>
    </row>
    <row r="64" spans="1:24" ht="12.75">
      <c r="A64" t="s">
        <v>22</v>
      </c>
      <c r="B64">
        <f t="shared" si="6"/>
        <v>58.51573962</v>
      </c>
      <c r="C64">
        <f t="shared" si="7"/>
        <v>167.56656432427846</v>
      </c>
      <c r="E64">
        <f t="shared" si="8"/>
        <v>1.0777353494602417</v>
      </c>
      <c r="F64">
        <f t="shared" si="9"/>
        <v>7.317942524836524</v>
      </c>
      <c r="G64">
        <f t="shared" si="10"/>
        <v>1.2437704676956132</v>
      </c>
      <c r="L64" t="s">
        <v>22</v>
      </c>
      <c r="M64">
        <f t="shared" si="11"/>
        <v>18.123222</v>
      </c>
      <c r="P64">
        <f t="shared" si="4"/>
        <v>0.1165628541366804</v>
      </c>
      <c r="Q64">
        <f t="shared" si="5"/>
        <v>0.13452044203442248</v>
      </c>
      <c r="X64">
        <v>0.50515391</v>
      </c>
    </row>
    <row r="65" spans="1:24" ht="12.75">
      <c r="A65" t="s">
        <v>23</v>
      </c>
      <c r="B65">
        <f t="shared" si="6"/>
        <v>71.02225621999999</v>
      </c>
      <c r="C65">
        <f t="shared" si="7"/>
        <v>103.07425266024123</v>
      </c>
      <c r="E65">
        <f t="shared" si="8"/>
        <v>0.4243712576067271</v>
      </c>
      <c r="F65">
        <f t="shared" si="9"/>
        <v>15.56018089776763</v>
      </c>
      <c r="G65">
        <f t="shared" si="10"/>
        <v>0.7650733423793756</v>
      </c>
      <c r="L65" t="s">
        <v>23</v>
      </c>
      <c r="M65">
        <f t="shared" si="11"/>
        <v>21.996682</v>
      </c>
      <c r="P65">
        <f t="shared" si="4"/>
        <v>0.09056344686082743</v>
      </c>
      <c r="Q65">
        <f t="shared" si="5"/>
        <v>0.1632713755826989</v>
      </c>
      <c r="X65">
        <v>0.54167502</v>
      </c>
    </row>
    <row r="66" spans="1:24" ht="12.75">
      <c r="A66" t="s">
        <v>24</v>
      </c>
      <c r="B66">
        <f t="shared" si="6"/>
        <v>-94.54434614</v>
      </c>
      <c r="C66">
        <f t="shared" si="7"/>
        <v>31.96538679606827</v>
      </c>
      <c r="E66">
        <f t="shared" si="8"/>
        <v>1.6253275497366357</v>
      </c>
      <c r="F66">
        <f t="shared" si="9"/>
        <v>103.47593473968412</v>
      </c>
      <c r="G66">
        <f t="shared" si="10"/>
        <v>0.7611336533237969</v>
      </c>
      <c r="L66" t="s">
        <v>24</v>
      </c>
      <c r="M66">
        <f t="shared" si="11"/>
        <v>-29.281834000000003</v>
      </c>
      <c r="P66">
        <f t="shared" si="4"/>
        <v>-1.4888783236268794</v>
      </c>
      <c r="Q66">
        <f t="shared" si="5"/>
        <v>-0.6972350883982518</v>
      </c>
      <c r="X66">
        <v>0.27971732</v>
      </c>
    </row>
    <row r="67" spans="1:24" ht="12.75">
      <c r="A67" t="s">
        <v>25</v>
      </c>
      <c r="B67">
        <f t="shared" si="6"/>
        <v>-75.11194391</v>
      </c>
      <c r="C67">
        <f t="shared" si="7"/>
        <v>4.65298514211354</v>
      </c>
      <c r="E67">
        <f t="shared" si="8"/>
        <v>2.4979641144679805</v>
      </c>
      <c r="F67">
        <f t="shared" si="9"/>
        <v>137.07002384043201</v>
      </c>
      <c r="G67">
        <f t="shared" si="10"/>
        <v>0.11453864196390123</v>
      </c>
      <c r="L67" t="s">
        <v>25</v>
      </c>
      <c r="M67">
        <f t="shared" si="11"/>
        <v>-23.263320999999998</v>
      </c>
      <c r="P67">
        <f t="shared" si="4"/>
        <v>-12.48895908035362</v>
      </c>
      <c r="Q67">
        <f t="shared" si="5"/>
        <v>-0.5726537080021662</v>
      </c>
      <c r="X67">
        <v>0.24166653</v>
      </c>
    </row>
    <row r="68" spans="1:24" ht="12.75">
      <c r="A68" t="s">
        <v>26</v>
      </c>
      <c r="B68">
        <f t="shared" si="6"/>
        <v>-40.95458473</v>
      </c>
      <c r="C68">
        <f t="shared" si="7"/>
        <v>125.14252571050169</v>
      </c>
      <c r="E68">
        <f t="shared" si="8"/>
        <v>0.20225051941310243</v>
      </c>
      <c r="F68">
        <f t="shared" si="9"/>
        <v>12.130130592026958</v>
      </c>
      <c r="G68">
        <f t="shared" si="10"/>
        <v>0.9288761057984485</v>
      </c>
      <c r="L68" t="s">
        <v>26</v>
      </c>
      <c r="M68">
        <f t="shared" si="11"/>
        <v>-12.684263000000001</v>
      </c>
      <c r="P68">
        <f t="shared" si="4"/>
        <v>-0.02049981623398795</v>
      </c>
      <c r="Q68">
        <f t="shared" si="5"/>
        <v>-0.09414952074420707</v>
      </c>
      <c r="X68">
        <v>0.39654663</v>
      </c>
    </row>
    <row r="69" spans="1:24" ht="12.75">
      <c r="A69" t="s">
        <v>27</v>
      </c>
      <c r="B69">
        <f t="shared" si="6"/>
        <v>-78.22438260999999</v>
      </c>
      <c r="C69">
        <f t="shared" si="7"/>
        <v>165.2370693041498</v>
      </c>
      <c r="E69">
        <f t="shared" si="8"/>
        <v>0.3607153486204934</v>
      </c>
      <c r="F69">
        <f t="shared" si="9"/>
        <v>7.530214532476309</v>
      </c>
      <c r="G69">
        <f t="shared" si="10"/>
        <v>1.2264796846425394</v>
      </c>
      <c r="L69" t="s">
        <v>27</v>
      </c>
      <c r="M69">
        <f t="shared" si="11"/>
        <v>-24.227291</v>
      </c>
      <c r="P69">
        <f t="shared" si="4"/>
        <v>-0.0528885906534029</v>
      </c>
      <c r="Q69">
        <f t="shared" si="5"/>
        <v>-0.179828172640416</v>
      </c>
      <c r="X69">
        <v>0.25983148</v>
      </c>
    </row>
    <row r="70" spans="1:24" ht="12.75">
      <c r="A70" t="s">
        <v>28</v>
      </c>
      <c r="B70">
        <f t="shared" si="6"/>
        <v>284.33026252999997</v>
      </c>
      <c r="C70">
        <f t="shared" si="7"/>
        <v>207.20791186982336</v>
      </c>
      <c r="E70">
        <f t="shared" si="8"/>
        <v>0.47158536364358083</v>
      </c>
      <c r="F70">
        <f t="shared" si="9"/>
        <v>4.438074550330638</v>
      </c>
      <c r="G70">
        <f t="shared" si="10"/>
        <v>1.538010178198904</v>
      </c>
      <c r="L70" t="s">
        <v>28</v>
      </c>
      <c r="M70">
        <f t="shared" si="11"/>
        <v>88.06144300000001</v>
      </c>
      <c r="P70">
        <f t="shared" si="4"/>
        <v>0.20041941084867163</v>
      </c>
      <c r="Q70">
        <f t="shared" si="5"/>
        <v>0.6536400778266194</v>
      </c>
      <c r="X70">
        <v>1.29427758</v>
      </c>
    </row>
    <row r="71" spans="1:24" ht="12.75">
      <c r="A71" t="s">
        <v>29</v>
      </c>
      <c r="B71">
        <f t="shared" si="6"/>
        <v>-92.71472412</v>
      </c>
      <c r="C71">
        <f t="shared" si="7"/>
        <v>91.116181833118</v>
      </c>
      <c r="E71">
        <f t="shared" si="8"/>
        <v>1.2481224997779952</v>
      </c>
      <c r="F71">
        <f t="shared" si="9"/>
        <v>29.527034214830884</v>
      </c>
      <c r="G71">
        <f t="shared" si="10"/>
        <v>1.1262007867245123</v>
      </c>
      <c r="L71" t="s">
        <v>29</v>
      </c>
      <c r="M71">
        <f t="shared" si="11"/>
        <v>-28.715172000000003</v>
      </c>
      <c r="P71">
        <f t="shared" si="4"/>
        <v>-0.3933445359226885</v>
      </c>
      <c r="Q71">
        <f t="shared" si="5"/>
        <v>-0.35492103210118725</v>
      </c>
      <c r="X71">
        <v>0.26709746</v>
      </c>
    </row>
    <row r="72" spans="1:24" ht="12.75">
      <c r="A72" t="s">
        <v>30</v>
      </c>
      <c r="B72">
        <f t="shared" si="6"/>
        <v>-84.09828288</v>
      </c>
      <c r="C72">
        <f t="shared" si="7"/>
        <v>90.68882045871023</v>
      </c>
      <c r="E72">
        <f t="shared" si="8"/>
        <v>57.30463212633511</v>
      </c>
      <c r="F72">
        <f t="shared" si="9"/>
        <v>59.816943764442314</v>
      </c>
      <c r="G72">
        <f t="shared" si="10"/>
        <v>2.2603505084918343</v>
      </c>
      <c r="L72" t="s">
        <v>30</v>
      </c>
      <c r="M72">
        <f t="shared" si="11"/>
        <v>-26.046528</v>
      </c>
      <c r="P72">
        <f t="shared" si="4"/>
        <v>-16.458331883231935</v>
      </c>
      <c r="Q72">
        <f t="shared" si="5"/>
        <v>-0.64919008221142</v>
      </c>
      <c r="X72">
        <v>0.21910375</v>
      </c>
    </row>
    <row r="73" spans="1:24" ht="12.75">
      <c r="A73" t="s">
        <v>31</v>
      </c>
      <c r="B73">
        <f t="shared" si="6"/>
        <v>-33.21132918</v>
      </c>
      <c r="C73">
        <f t="shared" si="7"/>
        <v>43.37547075848233</v>
      </c>
      <c r="E73">
        <f t="shared" si="8"/>
        <v>1.484831353344278</v>
      </c>
      <c r="F73">
        <f t="shared" si="9"/>
        <v>28.925586629685142</v>
      </c>
      <c r="G73">
        <f t="shared" si="10"/>
        <v>0.32195641039337847</v>
      </c>
      <c r="L73" t="s">
        <v>31</v>
      </c>
      <c r="M73">
        <f t="shared" si="11"/>
        <v>-10.286058</v>
      </c>
      <c r="P73">
        <f t="shared" si="4"/>
        <v>-0.3521128682558679</v>
      </c>
      <c r="Q73">
        <f t="shared" si="5"/>
        <v>-0.07634873473114936</v>
      </c>
      <c r="X73">
        <v>0.41241706</v>
      </c>
    </row>
    <row r="74" spans="1:24" ht="12.75">
      <c r="A74" t="s">
        <v>32</v>
      </c>
      <c r="B74">
        <f t="shared" si="6"/>
        <v>-27.74895196</v>
      </c>
      <c r="C74">
        <f t="shared" si="7"/>
        <v>131.8750431212497</v>
      </c>
      <c r="E74">
        <f t="shared" si="8"/>
        <v>0.3826000677530324</v>
      </c>
      <c r="F74">
        <f t="shared" si="9"/>
        <v>11.220667249882192</v>
      </c>
      <c r="G74">
        <f t="shared" si="10"/>
        <v>0.9788485234015823</v>
      </c>
      <c r="L74" t="s">
        <v>32</v>
      </c>
      <c r="M74">
        <f t="shared" si="11"/>
        <v>-8.594276</v>
      </c>
      <c r="P74">
        <f t="shared" si="4"/>
        <v>-0.02493398676552486</v>
      </c>
      <c r="Q74">
        <f t="shared" si="5"/>
        <v>-0.0637914056609708</v>
      </c>
      <c r="X74">
        <v>0.46786796</v>
      </c>
    </row>
    <row r="75" spans="1:24" ht="12.75">
      <c r="A75" t="s">
        <v>33</v>
      </c>
      <c r="B75">
        <f t="shared" si="6"/>
        <v>152.06770028999998</v>
      </c>
      <c r="C75">
        <f t="shared" si="7"/>
        <v>88.48936811410171</v>
      </c>
      <c r="E75">
        <f t="shared" si="8"/>
        <v>4.598929912216627</v>
      </c>
      <c r="F75">
        <f t="shared" si="9"/>
        <v>14.017837008436059</v>
      </c>
      <c r="G75">
        <f t="shared" si="10"/>
        <v>0.5047666811051369</v>
      </c>
      <c r="L75" t="s">
        <v>33</v>
      </c>
      <c r="M75">
        <f t="shared" si="11"/>
        <v>47.097699</v>
      </c>
      <c r="P75">
        <f t="shared" si="4"/>
        <v>2.4477405743070024</v>
      </c>
      <c r="Q75">
        <f t="shared" si="5"/>
        <v>0.2686576898285048</v>
      </c>
      <c r="X75">
        <v>0.93575883</v>
      </c>
    </row>
    <row r="76" spans="1:24" ht="12.75">
      <c r="A76" t="s">
        <v>34</v>
      </c>
      <c r="B76">
        <f t="shared" si="6"/>
        <v>-41.7104627</v>
      </c>
      <c r="C76">
        <f t="shared" si="7"/>
        <v>91.14929216832724</v>
      </c>
      <c r="E76">
        <f t="shared" si="8"/>
        <v>121.99190052481386</v>
      </c>
      <c r="F76">
        <f t="shared" si="9"/>
        <v>54.33453613255609</v>
      </c>
      <c r="G76">
        <f t="shared" si="10"/>
        <v>2.0738864914752915</v>
      </c>
      <c r="L76" t="s">
        <v>34</v>
      </c>
      <c r="M76">
        <f t="shared" si="11"/>
        <v>-12.918370000000001</v>
      </c>
      <c r="P76">
        <f t="shared" si="4"/>
        <v>-17.28961871774524</v>
      </c>
      <c r="Q76">
        <f t="shared" si="5"/>
        <v>-0.2939269455368206</v>
      </c>
      <c r="X76">
        <v>0.31585601</v>
      </c>
    </row>
    <row r="77" spans="1:24" ht="12.75">
      <c r="A77" t="s">
        <v>35</v>
      </c>
      <c r="B77">
        <f t="shared" si="6"/>
        <v>-69.95418835</v>
      </c>
      <c r="C77">
        <f t="shared" si="7"/>
        <v>138.28382459473323</v>
      </c>
      <c r="E77">
        <f t="shared" si="8"/>
        <v>0.44079722034352914</v>
      </c>
      <c r="F77">
        <f t="shared" si="9"/>
        <v>10.409811458977563</v>
      </c>
      <c r="G77">
        <f t="shared" si="10"/>
        <v>1.0264179962422826</v>
      </c>
      <c r="L77" t="s">
        <v>35</v>
      </c>
      <c r="M77">
        <f t="shared" si="11"/>
        <v>-21.665885000000003</v>
      </c>
      <c r="P77">
        <f t="shared" si="4"/>
        <v>-0.06906275489755512</v>
      </c>
      <c r="Q77">
        <f t="shared" si="5"/>
        <v>-0.16081601976000537</v>
      </c>
      <c r="X77">
        <v>0.2640381</v>
      </c>
    </row>
    <row r="78" spans="1:24" ht="12.75">
      <c r="A78" t="s">
        <v>36</v>
      </c>
      <c r="B78">
        <f t="shared" si="6"/>
        <v>-14.48750342</v>
      </c>
      <c r="C78">
        <f t="shared" si="7"/>
        <v>201.40967826410034</v>
      </c>
      <c r="E78">
        <f t="shared" si="8"/>
        <v>4.265194114045045</v>
      </c>
      <c r="F78">
        <f t="shared" si="9"/>
        <v>4.216868797624372</v>
      </c>
      <c r="G78">
        <f t="shared" si="10"/>
        <v>1.318263244545812</v>
      </c>
      <c r="L78" t="s">
        <v>36</v>
      </c>
      <c r="M78">
        <f t="shared" si="11"/>
        <v>-4.487002</v>
      </c>
      <c r="P78">
        <f t="shared" si="4"/>
        <v>-0.09501993491600515</v>
      </c>
      <c r="Q78">
        <f t="shared" si="5"/>
        <v>-0.029368250154530238</v>
      </c>
      <c r="X78">
        <v>0.40534229</v>
      </c>
    </row>
    <row r="79" spans="1:24" ht="12.75">
      <c r="A79" t="s">
        <v>37</v>
      </c>
      <c r="B79">
        <f t="shared" si="6"/>
        <v>33.375938399999995</v>
      </c>
      <c r="C79">
        <f t="shared" si="7"/>
        <v>165.8765994190832</v>
      </c>
      <c r="E79">
        <f t="shared" si="8"/>
        <v>0.1770886604975325</v>
      </c>
      <c r="F79">
        <f t="shared" si="9"/>
        <v>7.471401831793388</v>
      </c>
      <c r="G79">
        <f t="shared" si="10"/>
        <v>1.2312266260945126</v>
      </c>
      <c r="L79" t="s">
        <v>37</v>
      </c>
      <c r="M79">
        <f t="shared" si="11"/>
        <v>10.33704</v>
      </c>
      <c r="P79">
        <f t="shared" si="4"/>
        <v>0.011035749307137147</v>
      </c>
      <c r="Q79">
        <f t="shared" si="5"/>
        <v>0.07672715095182873</v>
      </c>
      <c r="X79">
        <v>0.54148381</v>
      </c>
    </row>
    <row r="80" spans="1:24" ht="12.75">
      <c r="A80" t="s">
        <v>38</v>
      </c>
      <c r="B80">
        <f t="shared" si="6"/>
        <v>-102.35287776</v>
      </c>
      <c r="C80">
        <f t="shared" si="7"/>
        <v>0</v>
      </c>
      <c r="E80">
        <f t="shared" si="8"/>
        <v>0</v>
      </c>
      <c r="F80">
        <v>0</v>
      </c>
      <c r="G80">
        <f t="shared" si="10"/>
        <v>0</v>
      </c>
      <c r="L80" t="s">
        <v>38</v>
      </c>
      <c r="M80">
        <f t="shared" si="11"/>
        <v>-31.700256</v>
      </c>
      <c r="P80">
        <f t="shared" si="4"/>
        <v>-15.123747291365852</v>
      </c>
      <c r="Q80">
        <f t="shared" si="5"/>
        <v>-1.0301215310604777</v>
      </c>
      <c r="X80">
        <v>0.19826186</v>
      </c>
    </row>
    <row r="81" spans="1:24" ht="12.75">
      <c r="A81" t="s">
        <v>39</v>
      </c>
      <c r="B81">
        <f t="shared" si="6"/>
        <v>124.29982772999999</v>
      </c>
      <c r="C81">
        <f t="shared" si="7"/>
        <v>239.68328973151918</v>
      </c>
      <c r="E81">
        <f t="shared" si="8"/>
        <v>1.7588770421693227</v>
      </c>
      <c r="F81">
        <f t="shared" si="9"/>
        <v>2.19026235445299</v>
      </c>
      <c r="G81">
        <f t="shared" si="10"/>
        <v>1.3454375884987537</v>
      </c>
      <c r="L81" t="s">
        <v>39</v>
      </c>
      <c r="M81">
        <f t="shared" si="11"/>
        <v>38.497563</v>
      </c>
      <c r="P81">
        <f t="shared" si="4"/>
        <v>0.28250813736750335</v>
      </c>
      <c r="Q81">
        <f t="shared" si="5"/>
        <v>0.21610212536642875</v>
      </c>
      <c r="X81">
        <v>0.71223434</v>
      </c>
    </row>
    <row r="82" spans="1:24" ht="12.75">
      <c r="A82" t="s">
        <v>40</v>
      </c>
      <c r="B82">
        <f t="shared" si="6"/>
        <v>191.58431941999999</v>
      </c>
      <c r="C82">
        <f t="shared" si="7"/>
        <v>66.39290568196935</v>
      </c>
      <c r="E82">
        <f t="shared" si="8"/>
        <v>0.20311917764248558</v>
      </c>
      <c r="F82">
        <f t="shared" si="9"/>
        <v>22.997498844271394</v>
      </c>
      <c r="G82">
        <f t="shared" si="10"/>
        <v>0.4928043711150388</v>
      </c>
      <c r="L82" t="s">
        <v>40</v>
      </c>
      <c r="M82">
        <f t="shared" si="11"/>
        <v>59.336602</v>
      </c>
      <c r="P82">
        <f t="shared" si="4"/>
        <v>0.18153147054704968</v>
      </c>
      <c r="Q82">
        <f t="shared" si="5"/>
        <v>0.4404286351433866</v>
      </c>
      <c r="X82">
        <v>1.09599281</v>
      </c>
    </row>
    <row r="83" spans="1:24" ht="12.75">
      <c r="A83" t="s">
        <v>34</v>
      </c>
      <c r="B83">
        <f t="shared" si="6"/>
        <v>-41.7104627</v>
      </c>
      <c r="C83">
        <f t="shared" si="7"/>
        <v>88.14219245919381</v>
      </c>
      <c r="E83">
        <f t="shared" si="8"/>
        <v>117.96727455287163</v>
      </c>
      <c r="F83">
        <f t="shared" si="9"/>
        <v>52.54198937861736</v>
      </c>
      <c r="G83">
        <f t="shared" si="10"/>
        <v>1.8775462632339894</v>
      </c>
      <c r="L83" t="s">
        <v>34</v>
      </c>
      <c r="M83">
        <f t="shared" si="11"/>
        <v>-12.918370000000001</v>
      </c>
      <c r="P83">
        <f t="shared" si="4"/>
        <v>-17.28961871774524</v>
      </c>
      <c r="Q83">
        <f t="shared" si="5"/>
        <v>-0.2751785114921331</v>
      </c>
      <c r="X83">
        <v>0.31585601</v>
      </c>
    </row>
    <row r="84" spans="1:24" ht="12.75">
      <c r="A84" t="s">
        <v>41</v>
      </c>
      <c r="B84">
        <f t="shared" si="6"/>
        <v>48.14062861</v>
      </c>
      <c r="C84">
        <f t="shared" si="7"/>
        <v>184.18434252807617</v>
      </c>
      <c r="E84">
        <f t="shared" si="8"/>
        <v>2.1169571439961774</v>
      </c>
      <c r="F84">
        <f t="shared" si="9"/>
        <v>5.951892284583811</v>
      </c>
      <c r="G84">
        <f t="shared" si="10"/>
        <v>1.3671166844778546</v>
      </c>
      <c r="L84" t="s">
        <v>41</v>
      </c>
      <c r="M84">
        <f t="shared" si="11"/>
        <v>14.909891000000002</v>
      </c>
      <c r="P84">
        <f t="shared" si="4"/>
        <v>0.17136961717493931</v>
      </c>
      <c r="Q84">
        <f t="shared" si="5"/>
        <v>0.11066934610220211</v>
      </c>
      <c r="X84">
        <v>0.55716303</v>
      </c>
    </row>
    <row r="85" spans="1:24" ht="12.75">
      <c r="A85" t="s">
        <v>42</v>
      </c>
      <c r="B85">
        <f t="shared" si="6"/>
        <v>11.84145751</v>
      </c>
      <c r="C85">
        <f t="shared" si="7"/>
        <v>145.70371705105154</v>
      </c>
      <c r="E85">
        <f t="shared" si="8"/>
        <v>0.5184467872210378</v>
      </c>
      <c r="F85">
        <f t="shared" si="9"/>
        <v>9.534618488227006</v>
      </c>
      <c r="G85">
        <f t="shared" si="10"/>
        <v>1.0814924864776205</v>
      </c>
      <c r="L85" t="s">
        <v>42</v>
      </c>
      <c r="M85">
        <f t="shared" si="11"/>
        <v>3.667481</v>
      </c>
      <c r="P85">
        <f t="shared" si="4"/>
        <v>0.013049727077161595</v>
      </c>
      <c r="Q85">
        <f t="shared" si="5"/>
        <v>0.027222045024491055</v>
      </c>
      <c r="X85">
        <v>0.548941</v>
      </c>
    </row>
    <row r="86" spans="1:24" ht="12.75">
      <c r="A86" t="s">
        <v>43</v>
      </c>
      <c r="B86">
        <f t="shared" si="6"/>
        <v>-18.72098767</v>
      </c>
      <c r="C86">
        <f t="shared" si="7"/>
        <v>175.09244471275522</v>
      </c>
      <c r="E86">
        <f t="shared" si="8"/>
        <v>15.870811520674955</v>
      </c>
      <c r="F86">
        <f t="shared" si="9"/>
        <v>6.822927441071032</v>
      </c>
      <c r="G86">
        <f t="shared" si="10"/>
        <v>1.329826976856647</v>
      </c>
      <c r="L86" t="s">
        <v>43</v>
      </c>
      <c r="M86">
        <f t="shared" si="11"/>
        <v>-5.798177000000001</v>
      </c>
      <c r="P86">
        <f t="shared" si="4"/>
        <v>-0.5255610799282473</v>
      </c>
      <c r="Q86">
        <f t="shared" si="5"/>
        <v>-0.044037149654510714</v>
      </c>
      <c r="X86">
        <v>0.36748271</v>
      </c>
    </row>
    <row r="87" spans="1:24" ht="12.75">
      <c r="A87" t="s">
        <v>44</v>
      </c>
      <c r="B87">
        <f t="shared" si="6"/>
        <v>250.89567026999998</v>
      </c>
      <c r="C87">
        <f t="shared" si="7"/>
        <v>101.63800402753489</v>
      </c>
      <c r="E87">
        <f t="shared" si="8"/>
        <v>0.9589566963573863</v>
      </c>
      <c r="F87">
        <f t="shared" si="9"/>
        <v>6.7238113346379444</v>
      </c>
      <c r="G87">
        <f t="shared" si="10"/>
        <v>0.32086656905781297</v>
      </c>
      <c r="L87" t="s">
        <v>44</v>
      </c>
      <c r="M87">
        <f t="shared" si="11"/>
        <v>77.706237</v>
      </c>
      <c r="P87">
        <f t="shared" si="4"/>
        <v>0.7331599733077858</v>
      </c>
      <c r="Q87">
        <f t="shared" si="5"/>
        <v>0.2453150659454957</v>
      </c>
      <c r="X87">
        <v>1.18146368</v>
      </c>
    </row>
    <row r="88" spans="1:24" ht="12.75">
      <c r="A88" t="s">
        <v>45</v>
      </c>
      <c r="B88">
        <f t="shared" si="6"/>
        <v>-80.70581929999999</v>
      </c>
      <c r="C88">
        <f t="shared" si="7"/>
        <v>223.37697958913697</v>
      </c>
      <c r="E88">
        <f t="shared" si="8"/>
        <v>0.3875626705351537</v>
      </c>
      <c r="F88">
        <f t="shared" si="9"/>
        <v>3.5947675190854147</v>
      </c>
      <c r="G88">
        <f t="shared" si="10"/>
        <v>1.6580258209409384</v>
      </c>
      <c r="L88" t="s">
        <v>45</v>
      </c>
      <c r="M88">
        <f t="shared" si="11"/>
        <v>-24.995829999999998</v>
      </c>
      <c r="P88">
        <f t="shared" si="4"/>
        <v>-0.04336816911420813</v>
      </c>
      <c r="Q88">
        <f t="shared" si="5"/>
        <v>-0.18553268842688558</v>
      </c>
      <c r="X88">
        <v>0.26824472</v>
      </c>
    </row>
    <row r="89" spans="1:24" ht="12.75">
      <c r="A89" t="s">
        <v>46</v>
      </c>
      <c r="B89">
        <f t="shared" si="6"/>
        <v>41.80884982</v>
      </c>
      <c r="C89">
        <f t="shared" si="7"/>
        <v>17.07921779816463</v>
      </c>
      <c r="E89">
        <f t="shared" si="8"/>
        <v>0.23589243663417694</v>
      </c>
      <c r="F89">
        <f t="shared" si="9"/>
        <v>24.786975086576245</v>
      </c>
      <c r="G89">
        <f t="shared" si="10"/>
        <v>0.08491065415561642</v>
      </c>
      <c r="L89" t="s">
        <v>46</v>
      </c>
      <c r="M89">
        <f t="shared" si="11"/>
        <v>12.948842</v>
      </c>
      <c r="P89">
        <f t="shared" si="4"/>
        <v>0.17884506931571634</v>
      </c>
      <c r="Q89">
        <f t="shared" si="5"/>
        <v>0.06437617095648694</v>
      </c>
      <c r="X89">
        <v>0.54741132</v>
      </c>
    </row>
    <row r="90" spans="1:24" ht="12.75">
      <c r="A90" t="s">
        <v>47</v>
      </c>
      <c r="B90">
        <f t="shared" si="6"/>
        <v>126.1814814</v>
      </c>
      <c r="C90">
        <f t="shared" si="7"/>
        <v>139.40340109741257</v>
      </c>
      <c r="E90">
        <f t="shared" si="8"/>
        <v>0.17519751069111483</v>
      </c>
      <c r="F90">
        <f t="shared" si="9"/>
        <v>10.273465155987392</v>
      </c>
      <c r="G90">
        <f t="shared" si="10"/>
        <v>1.034728103905908</v>
      </c>
      <c r="L90" t="s">
        <v>47</v>
      </c>
      <c r="M90">
        <f t="shared" si="11"/>
        <v>39.08034000000001</v>
      </c>
      <c r="P90">
        <f t="shared" si="4"/>
        <v>0.049114858253551504</v>
      </c>
      <c r="Q90">
        <f t="shared" si="5"/>
        <v>0.29007560640461855</v>
      </c>
      <c r="X90">
        <v>0.9026795</v>
      </c>
    </row>
    <row r="91" spans="1:24" ht="12.75">
      <c r="A91" t="s">
        <v>48</v>
      </c>
      <c r="B91">
        <f t="shared" si="6"/>
        <v>-173.04780759999997</v>
      </c>
      <c r="C91">
        <f t="shared" si="7"/>
        <v>80.02156715596902</v>
      </c>
      <c r="E91">
        <f t="shared" si="8"/>
        <v>0.09852662039230689</v>
      </c>
      <c r="F91">
        <f t="shared" si="9"/>
        <v>19.96053953698121</v>
      </c>
      <c r="G91">
        <f t="shared" si="10"/>
        <v>0.5939637326137802</v>
      </c>
      <c r="L91" t="s">
        <v>48</v>
      </c>
      <c r="M91">
        <f t="shared" si="11"/>
        <v>-53.59556</v>
      </c>
      <c r="P91">
        <f t="shared" si="4"/>
        <v>-0.06598957734157813</v>
      </c>
      <c r="Q91">
        <f t="shared" si="5"/>
        <v>-0.39781548900534425</v>
      </c>
      <c r="X91">
        <v>0.15160662</v>
      </c>
    </row>
    <row r="92" spans="1:24" ht="12.75">
      <c r="A92" t="s">
        <v>49</v>
      </c>
      <c r="B92">
        <f t="shared" si="6"/>
        <v>32.01554726</v>
      </c>
      <c r="C92">
        <f t="shared" si="7"/>
        <v>204.96741026959762</v>
      </c>
      <c r="E92">
        <f t="shared" si="8"/>
        <v>9.852028292855678</v>
      </c>
      <c r="F92">
        <f t="shared" si="9"/>
        <v>4.802892009757798</v>
      </c>
      <c r="G92">
        <f t="shared" si="10"/>
        <v>1.5995234506450544</v>
      </c>
      <c r="L92" t="s">
        <v>49</v>
      </c>
      <c r="M92">
        <f t="shared" si="11"/>
        <v>9.915706</v>
      </c>
      <c r="P92">
        <f t="shared" si="4"/>
        <v>0.47661145704649094</v>
      </c>
      <c r="Q92">
        <f t="shared" si="5"/>
        <v>0.07738012719114894</v>
      </c>
      <c r="X92">
        <v>0.51681772</v>
      </c>
    </row>
    <row r="93" spans="1:24" ht="12.75">
      <c r="A93" t="s">
        <v>50</v>
      </c>
      <c r="B93">
        <f t="shared" si="6"/>
        <v>-76.72397903</v>
      </c>
      <c r="C93">
        <f t="shared" si="7"/>
        <v>94.83168322275483</v>
      </c>
      <c r="E93">
        <f t="shared" si="8"/>
        <v>0.020061407551304276</v>
      </c>
      <c r="F93">
        <f t="shared" si="9"/>
        <v>17.032081530321285</v>
      </c>
      <c r="G93">
        <f t="shared" si="10"/>
        <v>0.7038924947350477</v>
      </c>
      <c r="L93" t="s">
        <v>50</v>
      </c>
      <c r="M93">
        <f t="shared" si="11"/>
        <v>-23.762593000000003</v>
      </c>
      <c r="P93">
        <f>M93*10^K46*(1/3.28^3)*1000/1000000000000*86400*365.25</f>
        <v>-0.3505918664870431</v>
      </c>
      <c r="Q93">
        <f>(P93*1000)/(10^G46*100)</f>
        <v>-0.1763789305369681</v>
      </c>
      <c r="X93">
        <v>0.36461456</v>
      </c>
    </row>
    <row r="94" spans="1:17" ht="12.75">
      <c r="A94" t="s">
        <v>51</v>
      </c>
      <c r="B94">
        <f t="shared" si="6"/>
        <v>-59.977355970000005</v>
      </c>
      <c r="C94">
        <f t="shared" si="7"/>
        <v>25.68214634015215</v>
      </c>
      <c r="E94">
        <f t="shared" si="8"/>
        <v>0.3789128409002891</v>
      </c>
      <c r="F94">
        <f t="shared" si="9"/>
        <v>34.204701375750496</v>
      </c>
      <c r="G94">
        <f t="shared" si="10"/>
        <v>0.19062690276982588</v>
      </c>
      <c r="L94" t="s">
        <v>51</v>
      </c>
      <c r="M94">
        <f t="shared" si="11"/>
        <v>-18.575907</v>
      </c>
      <c r="P94">
        <f>M94*10^K47*(1/3.28^3)*1000/1000000000000*86400*365.25</f>
        <v>-0.016612403227721784</v>
      </c>
      <c r="Q94">
        <f>(P94*1000)/(10^G47*100)</f>
        <v>-0.16612403227721784</v>
      </c>
    </row>
    <row r="95" ht="12.75">
      <c r="E95" s="6"/>
    </row>
    <row r="96" spans="6:8" ht="12.75">
      <c r="F96" s="6">
        <f>AVERAGE(F52:F93)</f>
        <v>22.794734150005713</v>
      </c>
      <c r="G96" s="6">
        <f>AVERAGE(G52:G93)</f>
        <v>1.0082883239437312</v>
      </c>
      <c r="H96" t="s">
        <v>154</v>
      </c>
    </row>
    <row r="97" spans="6:7" ht="12.75">
      <c r="F97" s="6">
        <f>STDEV(F52:F93)</f>
        <v>29.925048333858605</v>
      </c>
      <c r="G97" s="6">
        <f>STDEV(G52:G93)</f>
        <v>0.6151032618168434</v>
      </c>
    </row>
  </sheetData>
  <mergeCells count="3">
    <mergeCell ref="A49:E49"/>
    <mergeCell ref="L51:P51"/>
    <mergeCell ref="Z21:AI21"/>
  </mergeCells>
  <conditionalFormatting sqref="M11:V20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conditionalFormatting sqref="M23:V32">
    <cfRule type="cellIs" priority="3" dxfId="1" operator="lessThan" stopIfTrue="1">
      <formula>0.05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2" sqref="A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0.4652014687012841</v>
      </c>
      <c r="C2">
        <v>17.397260518707085</v>
      </c>
      <c r="D2">
        <v>3.662723357833464E-06</v>
      </c>
      <c r="E2">
        <v>2372443.4316614554</v>
      </c>
      <c r="F2">
        <v>177445770.1594778</v>
      </c>
      <c r="G2">
        <v>94897737.26645824</v>
      </c>
      <c r="H2">
        <v>634.1057430830197</v>
      </c>
      <c r="I2">
        <v>637.8489198967558</v>
      </c>
      <c r="J2">
        <f>(I2-6)/43</f>
        <v>14.694160927831529</v>
      </c>
      <c r="K2">
        <f>EXP(J2)</f>
        <v>2407648.078267639</v>
      </c>
      <c r="L2">
        <f>K2*43</f>
        <v>103528867.36550848</v>
      </c>
      <c r="M2">
        <f>1-L2/$F$2</f>
        <v>0.41656052284332934</v>
      </c>
      <c r="O2" s="3">
        <f>I2-TOC4!$H$2</f>
        <v>11.18175647323335</v>
      </c>
      <c r="P2">
        <f>EXP(-O2/2)</f>
        <v>0.0037317490664440806</v>
      </c>
      <c r="Q2" s="4">
        <f>P2/SUM(TOC1!$P$2:$P$6,TOC2!$P$2:$P$9,TOC3!$P$2:$P$5,TOC4!$P$2:$P$5)</f>
        <v>0.0028845301042416996</v>
      </c>
    </row>
    <row r="3" spans="2:17" ht="12.75">
      <c r="B3" t="s">
        <v>59</v>
      </c>
      <c r="C3" t="s">
        <v>60</v>
      </c>
      <c r="D3" t="s">
        <v>3</v>
      </c>
      <c r="I3">
        <v>635.9003488467889</v>
      </c>
      <c r="J3">
        <f aca="true" t="shared" si="0" ref="J3:J9">(I3-6)/43</f>
        <v>14.648845322018348</v>
      </c>
      <c r="K3">
        <f aca="true" t="shared" si="1" ref="K3:K9">EXP(J3)</f>
        <v>2300979.18294911</v>
      </c>
      <c r="L3">
        <f aca="true" t="shared" si="2" ref="L3:L9">K3*43</f>
        <v>98942104.86681172</v>
      </c>
      <c r="M3">
        <f aca="true" t="shared" si="3" ref="M3:M9">1-L3/$F$2</f>
        <v>0.442409335664139</v>
      </c>
      <c r="O3" s="3">
        <f>I3-TOC4!$H$2</f>
        <v>9.233185423266491</v>
      </c>
      <c r="P3">
        <f aca="true" t="shared" si="4" ref="P3:P9">EXP(-O3/2)</f>
        <v>0.009886424637179871</v>
      </c>
      <c r="Q3" s="4">
        <f>P3/SUM(TOC1!$P$2:$P$6,TOC2!$P$2:$P$9,TOC3!$P$2:$P$5,TOC4!$P$2:$P$5)</f>
        <v>0.007641909726914242</v>
      </c>
    </row>
    <row r="4" spans="1:17" ht="12.75">
      <c r="A4" t="s">
        <v>0</v>
      </c>
      <c r="B4">
        <v>1116.3716787278242</v>
      </c>
      <c r="C4">
        <v>-820.6879353802389</v>
      </c>
      <c r="D4">
        <v>2227.508519617483</v>
      </c>
      <c r="I4">
        <v>650.3221181934377</v>
      </c>
      <c r="J4">
        <f t="shared" si="0"/>
        <v>14.984235306824134</v>
      </c>
      <c r="K4">
        <f t="shared" si="1"/>
        <v>3217886.4075370557</v>
      </c>
      <c r="L4">
        <f t="shared" si="2"/>
        <v>138369115.5240934</v>
      </c>
      <c r="M4">
        <f t="shared" si="3"/>
        <v>0.2202174478448521</v>
      </c>
      <c r="O4" s="3">
        <f>I4-TOC4!$H$2</f>
        <v>23.65495476991532</v>
      </c>
      <c r="P4">
        <f t="shared" si="4"/>
        <v>7.3011595134989E-06</v>
      </c>
      <c r="Q4" s="4">
        <f>P4/SUM(TOC1!$P$2:$P$6,TOC2!$P$2:$P$9,TOC3!$P$2:$P$5,TOC4!$P$2:$P$5)</f>
        <v>5.643577324620695E-06</v>
      </c>
    </row>
    <row r="5" spans="1:17" ht="12.75">
      <c r="A5" t="s">
        <v>1</v>
      </c>
      <c r="B5">
        <v>2.8120210171955762E-05</v>
      </c>
      <c r="C5">
        <v>0.0013222851066717614</v>
      </c>
      <c r="I5">
        <v>641.9713924482542</v>
      </c>
      <c r="J5">
        <f t="shared" si="0"/>
        <v>14.79003238251754</v>
      </c>
      <c r="K5">
        <f t="shared" si="1"/>
        <v>2649899.790965843</v>
      </c>
      <c r="L5">
        <f t="shared" si="2"/>
        <v>113945691.01153125</v>
      </c>
      <c r="M5">
        <f t="shared" si="3"/>
        <v>0.3578562571025301</v>
      </c>
      <c r="O5" s="3">
        <f>I5-TOC4!$H$2</f>
        <v>15.30422902473174</v>
      </c>
      <c r="P5">
        <f t="shared" si="4"/>
        <v>0.00047503859131037545</v>
      </c>
      <c r="Q5" s="4">
        <f>P5/SUM(TOC1!$P$2:$P$6,TOC2!$P$2:$P$9,TOC3!$P$2:$P$5,TOC4!$P$2:$P$5)</f>
        <v>0.00036719058353434453</v>
      </c>
    </row>
    <row r="6" spans="9:17" ht="12.75">
      <c r="I6">
        <v>634.1057430830197</v>
      </c>
      <c r="J6">
        <f t="shared" si="0"/>
        <v>14.60711030425627</v>
      </c>
      <c r="K6">
        <f t="shared" si="1"/>
        <v>2206924.1224757745</v>
      </c>
      <c r="L6">
        <f t="shared" si="2"/>
        <v>94897737.2664583</v>
      </c>
      <c r="M6">
        <f t="shared" si="3"/>
        <v>0.46520146870128376</v>
      </c>
      <c r="O6" s="3">
        <f>I6-TOC4!$H$2</f>
        <v>7.438579659497236</v>
      </c>
      <c r="P6">
        <f t="shared" si="4"/>
        <v>0.024251184201276282</v>
      </c>
      <c r="Q6" s="4">
        <f>P6/SUM(TOC1!$P$2:$P$6,TOC2!$P$2:$P$9,TOC3!$P$2:$P$5,TOC4!$P$2:$P$5)</f>
        <v>0.01874543803631186</v>
      </c>
    </row>
    <row r="7" spans="9:17" ht="12.75">
      <c r="I7">
        <v>647.4393716887705</v>
      </c>
      <c r="J7">
        <f t="shared" si="0"/>
        <v>14.917194690436524</v>
      </c>
      <c r="K7">
        <f t="shared" si="1"/>
        <v>3009229.7002533977</v>
      </c>
      <c r="L7">
        <f t="shared" si="2"/>
        <v>129396877.1108961</v>
      </c>
      <c r="M7">
        <f t="shared" si="3"/>
        <v>0.27078071799287295</v>
      </c>
      <c r="O7" s="3">
        <f>I7-TOC4!$H$2</f>
        <v>20.772208265248082</v>
      </c>
      <c r="P7">
        <f t="shared" si="4"/>
        <v>3.085832059528339E-05</v>
      </c>
      <c r="Q7" s="4">
        <f>P7/SUM(TOC1!$P$2:$P$6,TOC2!$P$2:$P$9,TOC3!$P$2:$P$5,TOC4!$P$2:$P$5)</f>
        <v>2.3852556304986056E-05</v>
      </c>
    </row>
    <row r="8" spans="2:1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I8">
        <v>650.0596330980551</v>
      </c>
      <c r="J8">
        <f t="shared" si="0"/>
        <v>14.978131002280351</v>
      </c>
      <c r="K8">
        <f t="shared" si="1"/>
        <v>3198303.2804137976</v>
      </c>
      <c r="L8">
        <f t="shared" si="2"/>
        <v>137527041.0577933</v>
      </c>
      <c r="M8">
        <f t="shared" si="3"/>
        <v>0.22496297920095765</v>
      </c>
      <c r="O8" s="3">
        <f>I8-TOC4!$H$2</f>
        <v>23.392469674532663</v>
      </c>
      <c r="P8">
        <f t="shared" si="4"/>
        <v>8.325105601891468E-06</v>
      </c>
      <c r="Q8" s="4">
        <f>P8/SUM(TOC1!$P$2:$P$6,TOC2!$P$2:$P$9,TOC3!$P$2:$P$5,TOC4!$P$2:$P$5)</f>
        <v>6.435056940345053E-06</v>
      </c>
    </row>
    <row r="9" spans="1:17" ht="12.75">
      <c r="A9" t="s">
        <v>10</v>
      </c>
      <c r="B9">
        <v>-699.3105329421173</v>
      </c>
      <c r="C9">
        <v>-3761.382633671749</v>
      </c>
      <c r="D9">
        <v>2362.761567787514</v>
      </c>
      <c r="E9">
        <v>2046.2715803493015</v>
      </c>
      <c r="F9">
        <v>1346.9610474071842</v>
      </c>
      <c r="I9">
        <v>650.6440948653784</v>
      </c>
      <c r="J9">
        <f t="shared" si="0"/>
        <v>14.991723136404149</v>
      </c>
      <c r="K9">
        <f t="shared" si="1"/>
        <v>3242071.8277154304</v>
      </c>
      <c r="L9">
        <f t="shared" si="2"/>
        <v>139409088.5917635</v>
      </c>
      <c r="M9">
        <f t="shared" si="3"/>
        <v>0.21435665405565418</v>
      </c>
      <c r="O9" s="3">
        <f>I9-TOC4!$H$2</f>
        <v>23.97693144185598</v>
      </c>
      <c r="P9">
        <f t="shared" si="4"/>
        <v>6.215491700986965E-06</v>
      </c>
      <c r="Q9" s="4">
        <f>P9/SUM(TOC1!$P$2:$P$6,TOC2!$P$2:$P$9,TOC3!$P$2:$P$5,TOC4!$P$2:$P$5)</f>
        <v>4.8043886673348505E-06</v>
      </c>
    </row>
    <row r="10" spans="1:15" ht="12.75">
      <c r="A10" t="s">
        <v>11</v>
      </c>
      <c r="B10">
        <v>-1082.9582122712345</v>
      </c>
      <c r="C10">
        <v>-4122.04477197899</v>
      </c>
      <c r="D10">
        <v>1956.128347436521</v>
      </c>
      <c r="E10">
        <v>3693.0718935136138</v>
      </c>
      <c r="F10">
        <v>2610.1136812423792</v>
      </c>
      <c r="O10" s="3"/>
    </row>
    <row r="11" spans="1:15" ht="12.75">
      <c r="A11" t="s">
        <v>12</v>
      </c>
      <c r="B11">
        <v>-554.2663198023997</v>
      </c>
      <c r="C11">
        <v>-3577.586136563284</v>
      </c>
      <c r="D11">
        <v>2469.0534969584846</v>
      </c>
      <c r="E11">
        <v>4333.382660334995</v>
      </c>
      <c r="F11">
        <v>3779.1163405325956</v>
      </c>
      <c r="O11" s="3"/>
    </row>
    <row r="12" spans="1:15" ht="12.75">
      <c r="A12" t="s">
        <v>13</v>
      </c>
      <c r="B12">
        <v>-276.81370160465485</v>
      </c>
      <c r="C12">
        <v>-3347.199926670507</v>
      </c>
      <c r="D12">
        <v>2793.5725234611973</v>
      </c>
      <c r="E12">
        <v>3680.705515546755</v>
      </c>
      <c r="F12">
        <v>3403.8918139421003</v>
      </c>
      <c r="O12" s="3"/>
    </row>
    <row r="13" spans="1:6" ht="12.75">
      <c r="A13" t="s">
        <v>14</v>
      </c>
      <c r="B13">
        <v>145.2314965419016</v>
      </c>
      <c r="C13">
        <v>-2959.1654920906276</v>
      </c>
      <c r="D13">
        <v>3249.6284851744313</v>
      </c>
      <c r="E13">
        <v>1471.6456905439654</v>
      </c>
      <c r="F13">
        <v>1616.877187085867</v>
      </c>
    </row>
    <row r="14" spans="1:6" ht="12.75">
      <c r="A14" t="s">
        <v>15</v>
      </c>
      <c r="B14">
        <v>1092.8312189858884</v>
      </c>
      <c r="C14">
        <v>-1995.279947126814</v>
      </c>
      <c r="D14">
        <v>4180.942385098591</v>
      </c>
      <c r="E14">
        <v>2493.496479480418</v>
      </c>
      <c r="F14">
        <v>3586.3276984663066</v>
      </c>
    </row>
    <row r="15" spans="1:6" ht="12.75">
      <c r="A15" t="s">
        <v>16</v>
      </c>
      <c r="B15">
        <v>-1090.5622094792375</v>
      </c>
      <c r="C15">
        <v>-4164.656185570923</v>
      </c>
      <c r="D15">
        <v>1983.5317666124483</v>
      </c>
      <c r="E15">
        <v>3273.8924594170367</v>
      </c>
      <c r="F15">
        <v>2183.330249937799</v>
      </c>
    </row>
    <row r="16" spans="1:6" ht="12.75">
      <c r="A16" t="s">
        <v>17</v>
      </c>
      <c r="B16">
        <v>-313.7419040362113</v>
      </c>
      <c r="C16">
        <v>-3391.513006006292</v>
      </c>
      <c r="D16">
        <v>2764.02919793387</v>
      </c>
      <c r="E16">
        <v>1622.6272165904466</v>
      </c>
      <c r="F16">
        <v>1308.8853125542353</v>
      </c>
    </row>
    <row r="17" spans="1:6" ht="12.75">
      <c r="A17" t="s">
        <v>18</v>
      </c>
      <c r="B17">
        <v>-691.6613690759146</v>
      </c>
      <c r="C17">
        <v>-3731.023027505697</v>
      </c>
      <c r="D17">
        <v>2347.700289353868</v>
      </c>
      <c r="E17">
        <v>1491.7674858613752</v>
      </c>
      <c r="F17">
        <v>800.1061167854606</v>
      </c>
    </row>
    <row r="18" spans="1:6" ht="12.75">
      <c r="A18" t="s">
        <v>19</v>
      </c>
      <c r="B18">
        <v>373.3735696657973</v>
      </c>
      <c r="C18">
        <v>-2635.235987099764</v>
      </c>
      <c r="D18">
        <v>3381.9831264313584</v>
      </c>
      <c r="E18">
        <v>830.1995747604317</v>
      </c>
      <c r="F18">
        <v>1203.573144426229</v>
      </c>
    </row>
    <row r="19" spans="1:6" ht="12.75">
      <c r="A19" t="s">
        <v>20</v>
      </c>
      <c r="B19">
        <v>1989.1456888385067</v>
      </c>
      <c r="C19">
        <v>-931.8155090093621</v>
      </c>
      <c r="D19">
        <v>4910.106886686375</v>
      </c>
      <c r="E19">
        <v>-160.81096953086399</v>
      </c>
      <c r="F19">
        <v>1828.3347193076427</v>
      </c>
    </row>
    <row r="20" spans="1:6" ht="12.75">
      <c r="A20" t="s">
        <v>21</v>
      </c>
      <c r="B20">
        <v>728.8459359619926</v>
      </c>
      <c r="C20">
        <v>-2252.8967583763624</v>
      </c>
      <c r="D20">
        <v>3710.588630300348</v>
      </c>
      <c r="E20">
        <v>-160.81096953086399</v>
      </c>
      <c r="F20">
        <v>568.0349664311286</v>
      </c>
    </row>
    <row r="21" spans="1:6" ht="12.75">
      <c r="A21" t="s">
        <v>22</v>
      </c>
      <c r="B21">
        <v>752.490432076774</v>
      </c>
      <c r="C21">
        <v>-2261.8672785853696</v>
      </c>
      <c r="D21">
        <v>3766.848142738918</v>
      </c>
      <c r="E21">
        <v>237.0179750678551</v>
      </c>
      <c r="F21">
        <v>989.5084071446291</v>
      </c>
    </row>
    <row r="22" spans="1:6" ht="12.75">
      <c r="A22" t="s">
        <v>23</v>
      </c>
      <c r="B22">
        <v>440.67095052804007</v>
      </c>
      <c r="C22">
        <v>-2584.3258263016637</v>
      </c>
      <c r="D22">
        <v>3465.667727357744</v>
      </c>
      <c r="E22">
        <v>236.50703959023826</v>
      </c>
      <c r="F22">
        <v>677.1779901182783</v>
      </c>
    </row>
    <row r="23" spans="1:6" ht="12.75">
      <c r="A23" t="s">
        <v>24</v>
      </c>
      <c r="B23">
        <v>-429.95255907698015</v>
      </c>
      <c r="C23">
        <v>-3512.6569717282036</v>
      </c>
      <c r="D23">
        <v>2652.751853574244</v>
      </c>
      <c r="E23">
        <v>1332.2414769495779</v>
      </c>
      <c r="F23">
        <v>902.2889178725977</v>
      </c>
    </row>
    <row r="24" spans="1:6" ht="12.75">
      <c r="A24" t="s">
        <v>25</v>
      </c>
      <c r="B24">
        <v>-846.5281098490553</v>
      </c>
      <c r="C24">
        <v>-3944.4095087600704</v>
      </c>
      <c r="D24">
        <v>2251.3532890619595</v>
      </c>
      <c r="E24">
        <v>1686.2679528460092</v>
      </c>
      <c r="F24">
        <v>839.7398429969538</v>
      </c>
    </row>
    <row r="25" spans="1:6" ht="12.75">
      <c r="A25" t="s">
        <v>26</v>
      </c>
      <c r="B25">
        <v>-229.87641805812632</v>
      </c>
      <c r="C25">
        <v>-3325.098846706708</v>
      </c>
      <c r="D25">
        <v>2865.346010590455</v>
      </c>
      <c r="E25">
        <v>1865.1579446041555</v>
      </c>
      <c r="F25">
        <v>1635.2815265460292</v>
      </c>
    </row>
    <row r="26" spans="1:6" ht="12.75">
      <c r="A26" t="s">
        <v>27</v>
      </c>
      <c r="B26">
        <v>893.8322635609064</v>
      </c>
      <c r="C26">
        <v>-2094.214366840344</v>
      </c>
      <c r="D26">
        <v>3881.8788939621572</v>
      </c>
      <c r="E26">
        <v>63.09907619588239</v>
      </c>
      <c r="F26">
        <v>956.9313397567888</v>
      </c>
    </row>
    <row r="27" spans="1:6" ht="12.75">
      <c r="A27" t="s">
        <v>28</v>
      </c>
      <c r="B27">
        <v>-958.1463140427611</v>
      </c>
      <c r="C27">
        <v>-4015.90858764968</v>
      </c>
      <c r="D27">
        <v>2099.6159595641584</v>
      </c>
      <c r="E27">
        <v>2755.9175202315323</v>
      </c>
      <c r="F27">
        <v>1797.7712061887712</v>
      </c>
    </row>
    <row r="28" spans="1:6" ht="12.75">
      <c r="A28" t="s">
        <v>29</v>
      </c>
      <c r="B28">
        <v>291.9255621947349</v>
      </c>
      <c r="C28">
        <v>-2703.4463958328056</v>
      </c>
      <c r="D28">
        <v>3287.2975202222756</v>
      </c>
      <c r="E28">
        <v>570.6952193924324</v>
      </c>
      <c r="F28">
        <v>862.6207815871672</v>
      </c>
    </row>
    <row r="29" spans="1:6" ht="12.75">
      <c r="A29" t="s">
        <v>30</v>
      </c>
      <c r="B29">
        <v>-568.8415407530526</v>
      </c>
      <c r="C29">
        <v>-3675.7363698235986</v>
      </c>
      <c r="D29">
        <v>2538.053288317493</v>
      </c>
      <c r="E29">
        <v>1808.3206295095438</v>
      </c>
      <c r="F29">
        <v>1239.4790887564911</v>
      </c>
    </row>
    <row r="30" spans="1:6" ht="12.75">
      <c r="A30" t="s">
        <v>31</v>
      </c>
      <c r="B30">
        <v>-440.6006603773935</v>
      </c>
      <c r="C30">
        <v>-3418.233858297577</v>
      </c>
      <c r="D30">
        <v>2537.03253754279</v>
      </c>
      <c r="E30">
        <v>1997.583947307251</v>
      </c>
      <c r="F30">
        <v>1556.9832869298575</v>
      </c>
    </row>
    <row r="31" spans="1:6" ht="12.75">
      <c r="A31" t="s">
        <v>32</v>
      </c>
      <c r="B31">
        <v>-528.6213084075355</v>
      </c>
      <c r="C31">
        <v>-3612.6761326123005</v>
      </c>
      <c r="D31">
        <v>2555.433515797229</v>
      </c>
      <c r="E31">
        <v>2157.7640172491383</v>
      </c>
      <c r="F31">
        <v>1629.1427088416028</v>
      </c>
    </row>
    <row r="32" spans="1:6" ht="12.75">
      <c r="A32" t="s">
        <v>33</v>
      </c>
      <c r="B32">
        <v>1120.853930573045</v>
      </c>
      <c r="C32">
        <v>-1913.5028490871614</v>
      </c>
      <c r="D32">
        <v>4155.210710233252</v>
      </c>
      <c r="E32">
        <v>3287.959959159872</v>
      </c>
      <c r="F32">
        <v>4408.813889732917</v>
      </c>
    </row>
    <row r="33" spans="1:6" ht="12.75">
      <c r="A33" t="s">
        <v>34</v>
      </c>
      <c r="B33">
        <v>-1358.7178932287286</v>
      </c>
      <c r="C33">
        <v>-4432.026655495891</v>
      </c>
      <c r="D33">
        <v>1714.5908690384333</v>
      </c>
      <c r="E33">
        <v>2717.8495974646976</v>
      </c>
      <c r="F33">
        <v>1359.131704235969</v>
      </c>
    </row>
    <row r="34" spans="1:6" ht="12.75">
      <c r="A34" t="s">
        <v>35</v>
      </c>
      <c r="B34">
        <v>602.7537499594092</v>
      </c>
      <c r="C34">
        <v>-2410.7334325146285</v>
      </c>
      <c r="D34">
        <v>3616.2409324334467</v>
      </c>
      <c r="E34">
        <v>218.414966159409</v>
      </c>
      <c r="F34">
        <v>821.1687161188182</v>
      </c>
    </row>
    <row r="35" spans="1:6" ht="12.75">
      <c r="A35" t="s">
        <v>36</v>
      </c>
      <c r="B35">
        <v>-707.167028416078</v>
      </c>
      <c r="C35">
        <v>-3810.7833710166196</v>
      </c>
      <c r="D35">
        <v>2396.449314184463</v>
      </c>
      <c r="E35">
        <v>2666.166257142818</v>
      </c>
      <c r="F35">
        <v>1958.9992287267398</v>
      </c>
    </row>
    <row r="36" spans="1:6" ht="12.75">
      <c r="A36" t="s">
        <v>37</v>
      </c>
      <c r="B36">
        <v>1763.534574929132</v>
      </c>
      <c r="C36">
        <v>-1273.2445041164794</v>
      </c>
      <c r="D36">
        <v>4800.313653974744</v>
      </c>
      <c r="E36">
        <v>1867.2466349697722</v>
      </c>
      <c r="F36">
        <v>3630.7812098989043</v>
      </c>
    </row>
    <row r="37" spans="1:6" ht="12.75">
      <c r="A37" t="s">
        <v>38</v>
      </c>
      <c r="B37">
        <v>-470.7449950222326</v>
      </c>
      <c r="C37">
        <v>-3512.868163937207</v>
      </c>
      <c r="D37">
        <v>2571.378173892742</v>
      </c>
      <c r="E37">
        <v>1470.4937847898022</v>
      </c>
      <c r="F37">
        <v>999.7487897675696</v>
      </c>
    </row>
    <row r="38" spans="1:6" ht="12.75">
      <c r="A38" t="s">
        <v>39</v>
      </c>
      <c r="B38">
        <v>-787.0374582615946</v>
      </c>
      <c r="C38">
        <v>-3825.811759938167</v>
      </c>
      <c r="D38">
        <v>2251.736843414978</v>
      </c>
      <c r="E38">
        <v>3530.960462656418</v>
      </c>
      <c r="F38">
        <v>2743.9230043948232</v>
      </c>
    </row>
    <row r="39" spans="1:6" ht="12.75">
      <c r="A39" t="s">
        <v>40</v>
      </c>
      <c r="B39">
        <v>-3059.168272049874</v>
      </c>
      <c r="C39">
        <v>-5127.791334597144</v>
      </c>
      <c r="D39">
        <v>-990.5452095026039</v>
      </c>
      <c r="E39">
        <v>5105.856343394944</v>
      </c>
      <c r="F39">
        <v>2046.6880713450698</v>
      </c>
    </row>
    <row r="40" spans="1:6" ht="12.75">
      <c r="A40" t="s">
        <v>34</v>
      </c>
      <c r="B40">
        <v>-1658.6299002470507</v>
      </c>
      <c r="C40">
        <v>-4716.479815840413</v>
      </c>
      <c r="D40">
        <v>1399.2200153463116</v>
      </c>
      <c r="E40">
        <v>2717.8495974646976</v>
      </c>
      <c r="F40">
        <v>1059.2196972176469</v>
      </c>
    </row>
    <row r="41" spans="1:6" ht="12.75">
      <c r="A41" t="s">
        <v>41</v>
      </c>
      <c r="B41">
        <v>-908.0124784549944</v>
      </c>
      <c r="C41">
        <v>-3948.0025560694307</v>
      </c>
      <c r="D41">
        <v>2131.977599159442</v>
      </c>
      <c r="E41">
        <v>3929.0100674514442</v>
      </c>
      <c r="F41">
        <v>3020.99758899645</v>
      </c>
    </row>
    <row r="42" spans="1:6" ht="12.75">
      <c r="A42" t="s">
        <v>42</v>
      </c>
      <c r="B42">
        <v>562.893625504687</v>
      </c>
      <c r="C42">
        <v>-2528.067900395103</v>
      </c>
      <c r="D42">
        <v>3653.855151404477</v>
      </c>
      <c r="E42">
        <v>1662.970018637447</v>
      </c>
      <c r="F42">
        <v>2225.863644142134</v>
      </c>
    </row>
    <row r="43" spans="1:6" ht="12.75">
      <c r="A43" t="s">
        <v>43</v>
      </c>
      <c r="B43">
        <v>-1253.1699551327886</v>
      </c>
      <c r="C43">
        <v>-4319.9880667452335</v>
      </c>
      <c r="D43">
        <v>1813.6481564796566</v>
      </c>
      <c r="E43">
        <v>3282.9667991865526</v>
      </c>
      <c r="F43">
        <v>2029.796844053764</v>
      </c>
    </row>
    <row r="44" spans="1:6" ht="12.75">
      <c r="A44" t="s">
        <v>44</v>
      </c>
      <c r="B44">
        <v>5753.451350979596</v>
      </c>
      <c r="C44">
        <v>3516.642377620037</v>
      </c>
      <c r="D44">
        <v>7990.260324339155</v>
      </c>
      <c r="E44">
        <v>5350.552918274701</v>
      </c>
      <c r="F44">
        <v>11104.004269254297</v>
      </c>
    </row>
    <row r="45" spans="1:6" ht="12.75">
      <c r="A45" t="s">
        <v>45</v>
      </c>
      <c r="B45">
        <v>-904.205852294192</v>
      </c>
      <c r="C45">
        <v>-3957.1762085209134</v>
      </c>
      <c r="D45">
        <v>2148.7645039325294</v>
      </c>
      <c r="E45">
        <v>2329.9750041874104</v>
      </c>
      <c r="F45">
        <v>1425.7691518932183</v>
      </c>
    </row>
    <row r="46" spans="1:6" ht="12.75">
      <c r="A46" t="s">
        <v>46</v>
      </c>
      <c r="B46">
        <v>4319.175945228205</v>
      </c>
      <c r="C46">
        <v>1693.3400064584139</v>
      </c>
      <c r="D46">
        <v>6945.011883997996</v>
      </c>
      <c r="E46">
        <v>4889.788025707822</v>
      </c>
      <c r="F46">
        <v>9208.963970936027</v>
      </c>
    </row>
    <row r="47" spans="1:6" ht="12.75">
      <c r="A47" t="s">
        <v>47</v>
      </c>
      <c r="B47">
        <v>1688.790938562328</v>
      </c>
      <c r="C47">
        <v>-1351.5067126219978</v>
      </c>
      <c r="D47">
        <v>4729.088589746654</v>
      </c>
      <c r="E47">
        <v>2601.6762305161337</v>
      </c>
      <c r="F47">
        <v>4290.467169078462</v>
      </c>
    </row>
    <row r="48" spans="1:6" ht="12.75">
      <c r="A48" t="s">
        <v>48</v>
      </c>
      <c r="B48">
        <v>-1135.0132021374877</v>
      </c>
      <c r="C48">
        <v>-4174.219437041236</v>
      </c>
      <c r="D48">
        <v>1904.1930327662606</v>
      </c>
      <c r="E48">
        <v>2256.423510406115</v>
      </c>
      <c r="F48">
        <v>1121.4103082686272</v>
      </c>
    </row>
    <row r="49" spans="1:6" ht="12.75">
      <c r="A49" t="s">
        <v>49</v>
      </c>
      <c r="B49">
        <v>-453.0989851724439</v>
      </c>
      <c r="C49">
        <v>-3538.714422900607</v>
      </c>
      <c r="D49">
        <v>2632.5164525557193</v>
      </c>
      <c r="E49">
        <v>3310.124006482736</v>
      </c>
      <c r="F49">
        <v>2857.0250213102922</v>
      </c>
    </row>
    <row r="50" spans="1:6" ht="12.75">
      <c r="A50" t="s">
        <v>50</v>
      </c>
      <c r="B50">
        <v>-1126.960182845369</v>
      </c>
      <c r="C50">
        <v>-4165.439307788736</v>
      </c>
      <c r="D50">
        <v>1911.518942097998</v>
      </c>
      <c r="E50">
        <v>2276.868808985742</v>
      </c>
      <c r="F50">
        <v>1149.908626140373</v>
      </c>
    </row>
    <row r="51" spans="1:6" ht="12.75">
      <c r="A51" t="s">
        <v>51</v>
      </c>
      <c r="B51">
        <v>14.00612894853623</v>
      </c>
      <c r="C51">
        <v>-3000.3089878012884</v>
      </c>
      <c r="D51">
        <v>3028.3212456983606</v>
      </c>
      <c r="E51">
        <v>921.3484072328429</v>
      </c>
      <c r="F51">
        <v>935.3545361813791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3" sqref="B3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0.5353082454070857</v>
      </c>
      <c r="C2">
        <v>14.975534042751487</v>
      </c>
      <c r="D2">
        <v>1.226393893327682E-06</v>
      </c>
      <c r="E2">
        <v>2114297.0841153525</v>
      </c>
      <c r="F2">
        <v>177445770.1594778</v>
      </c>
      <c r="G2">
        <v>82457586.28049874</v>
      </c>
      <c r="H2">
        <v>630.0635634020796</v>
      </c>
      <c r="I2">
        <v>630.0635634020796</v>
      </c>
      <c r="J2">
        <f>(I2-8)/43</f>
        <v>14.466594497722781</v>
      </c>
      <c r="K2">
        <f>EXP(J2)</f>
        <v>1917618.285592994</v>
      </c>
      <c r="L2">
        <f>K2*43</f>
        <v>82457586.28049874</v>
      </c>
      <c r="M2">
        <f>1-L2/$F$2</f>
        <v>0.5353082454070857</v>
      </c>
      <c r="O2" s="3">
        <f>I2-TOC4!$H$2</f>
        <v>3.396399978557156</v>
      </c>
      <c r="P2">
        <f>EXP(-O2/2)</f>
        <v>0.18301265248314275</v>
      </c>
      <c r="Q2" s="4">
        <f>P2/SUM(TOC1!$P$2:$P$6,TOC2!$P$2:$P$9,TOC3!$P$2:$P$5,TOC4!$P$2:$P$5)</f>
        <v>0.1414632913803558</v>
      </c>
    </row>
    <row r="3" spans="2:17" ht="12.75">
      <c r="B3" t="s">
        <v>2</v>
      </c>
      <c r="C3" t="s">
        <v>59</v>
      </c>
      <c r="D3" t="s">
        <v>60</v>
      </c>
      <c r="E3" t="s">
        <v>3</v>
      </c>
      <c r="I3">
        <v>636.3229810191935</v>
      </c>
      <c r="J3">
        <f>(I3-8)/43</f>
        <v>14.61216234928357</v>
      </c>
      <c r="K3">
        <f>EXP(J3)</f>
        <v>2218101.8138402384</v>
      </c>
      <c r="L3">
        <f>K3*43</f>
        <v>95378377.99513026</v>
      </c>
      <c r="M3">
        <f>1-L3/$F$2</f>
        <v>0.46249280605894527</v>
      </c>
      <c r="O3" s="3">
        <f>I3-TOC4!$H$2</f>
        <v>9.655817595671124</v>
      </c>
      <c r="P3">
        <f>EXP(-O3/2)</f>
        <v>0.008003240171726343</v>
      </c>
      <c r="Q3" s="4">
        <f>P3/SUM(TOC1!$P$2:$P$6,TOC2!$P$2:$P$9,TOC3!$P$2:$P$5,TOC4!$P$2:$P$5)</f>
        <v>0.006186264616344905</v>
      </c>
    </row>
    <row r="4" spans="1:17" ht="12.75">
      <c r="A4" t="s">
        <v>0</v>
      </c>
      <c r="B4">
        <v>657.8950504334887</v>
      </c>
      <c r="C4">
        <v>751.16591132235</v>
      </c>
      <c r="D4">
        <v>-720.196972228192</v>
      </c>
      <c r="E4">
        <v>2234.3569523667293</v>
      </c>
      <c r="I4">
        <v>643.7270266323218</v>
      </c>
      <c r="J4">
        <f>(I4-8)/43</f>
        <v>14.784349456565623</v>
      </c>
      <c r="K4">
        <f>EXP(J4)</f>
        <v>2634883.315845746</v>
      </c>
      <c r="L4">
        <f>K4*43</f>
        <v>113299982.58136708</v>
      </c>
      <c r="M4">
        <f>1-L4/$F$2</f>
        <v>0.36149516283459604</v>
      </c>
      <c r="O4" s="3">
        <f>I4-TOC4!$H$2</f>
        <v>17.059863208799356</v>
      </c>
      <c r="P4">
        <f>EXP(-O4/2)</f>
        <v>0.00019746847543783742</v>
      </c>
      <c r="Q4" s="4">
        <f>P4/SUM(TOC1!$P$2:$P$6,TOC2!$P$2:$P$9,TOC3!$P$2:$P$5,TOC4!$P$2:$P$5)</f>
        <v>0.000152637208959476</v>
      </c>
    </row>
    <row r="5" spans="1:17" ht="12.75">
      <c r="A5" t="s">
        <v>1</v>
      </c>
      <c r="B5">
        <v>0.02000868252284027</v>
      </c>
      <c r="C5">
        <v>0.008066588027692667</v>
      </c>
      <c r="D5">
        <v>0.003072005257090709</v>
      </c>
      <c r="I5">
        <v>644.2640655710014</v>
      </c>
      <c r="J5">
        <f>(I5-8)/43</f>
        <v>14.796838734209336</v>
      </c>
      <c r="K5">
        <f>EXP(J5)</f>
        <v>2667997.4605766237</v>
      </c>
      <c r="L5">
        <f>K5*43</f>
        <v>114723890.80479482</v>
      </c>
      <c r="M5">
        <f>1-L5/$F$2</f>
        <v>0.35347069303659506</v>
      </c>
      <c r="O5" s="3">
        <f>I5-TOC4!$H$2</f>
        <v>17.596902147479</v>
      </c>
      <c r="P5">
        <f>EXP(-O5/2)</f>
        <v>0.00015096673042454053</v>
      </c>
      <c r="Q5" s="4">
        <f>P5/SUM(TOC1!$P$2:$P$6,TOC2!$P$2:$P$9,TOC3!$P$2:$P$5,TOC4!$P$2:$P$5)</f>
        <v>0.00011669275476324524</v>
      </c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-652.9196339722996</v>
      </c>
      <c r="C9">
        <v>-3546.5739002978034</v>
      </c>
      <c r="D9">
        <v>2240.7346323532047</v>
      </c>
      <c r="E9">
        <v>1999.8806813794838</v>
      </c>
      <c r="F9">
        <v>1346.9610474071842</v>
      </c>
      <c r="O9" s="3"/>
    </row>
    <row r="10" spans="1:15" ht="12.75">
      <c r="A10" t="s">
        <v>11</v>
      </c>
      <c r="B10">
        <v>-889.2636504458751</v>
      </c>
      <c r="C10">
        <v>-3761.1027832033733</v>
      </c>
      <c r="D10">
        <v>1982.575482311623</v>
      </c>
      <c r="E10">
        <v>3499.3773316882543</v>
      </c>
      <c r="F10">
        <v>2610.1136812423792</v>
      </c>
      <c r="O10" s="3"/>
    </row>
    <row r="11" spans="1:15" ht="12.75">
      <c r="A11" t="s">
        <v>12</v>
      </c>
      <c r="B11">
        <v>-446.2248327914317</v>
      </c>
      <c r="C11">
        <v>-3303.365597746147</v>
      </c>
      <c r="D11">
        <v>2410.9159321632837</v>
      </c>
      <c r="E11">
        <v>4225.341173324027</v>
      </c>
      <c r="F11">
        <v>3779.1163405325956</v>
      </c>
      <c r="O11" s="3"/>
    </row>
    <row r="12" spans="1:15" ht="12.75">
      <c r="A12" t="s">
        <v>13</v>
      </c>
      <c r="B12">
        <v>-159.40063284330154</v>
      </c>
      <c r="C12">
        <v>-3060.2719789629778</v>
      </c>
      <c r="D12">
        <v>2741.4707132763747</v>
      </c>
      <c r="E12">
        <v>3563.292446785402</v>
      </c>
      <c r="F12">
        <v>3403.8918139421003</v>
      </c>
      <c r="O12" s="3"/>
    </row>
    <row r="13" spans="1:6" ht="12.75">
      <c r="A13" t="s">
        <v>14</v>
      </c>
      <c r="B13">
        <v>442.97930402214547</v>
      </c>
      <c r="C13">
        <v>-2476.8870293278296</v>
      </c>
      <c r="D13">
        <v>3362.845637372121</v>
      </c>
      <c r="E13">
        <v>1173.8978830637216</v>
      </c>
      <c r="F13">
        <v>1616.877187085867</v>
      </c>
    </row>
    <row r="14" spans="1:6" ht="12.75">
      <c r="A14" t="s">
        <v>15</v>
      </c>
      <c r="B14">
        <v>786.734835918553</v>
      </c>
      <c r="C14">
        <v>-2128.0864682999245</v>
      </c>
      <c r="D14">
        <v>3701.5561401370305</v>
      </c>
      <c r="E14">
        <v>2799.5928625477536</v>
      </c>
      <c r="F14">
        <v>3586.3276984663066</v>
      </c>
    </row>
    <row r="15" spans="1:6" ht="12.75">
      <c r="A15" t="s">
        <v>16</v>
      </c>
      <c r="B15">
        <v>-497.9394481942113</v>
      </c>
      <c r="C15">
        <v>-3374.525071153928</v>
      </c>
      <c r="D15">
        <v>2378.6461747655053</v>
      </c>
      <c r="E15">
        <v>2681.2696981320105</v>
      </c>
      <c r="F15">
        <v>2183.330249937799</v>
      </c>
    </row>
    <row r="16" spans="1:6" ht="12.75">
      <c r="A16" t="s">
        <v>17</v>
      </c>
      <c r="B16">
        <v>-185.68248305152656</v>
      </c>
      <c r="C16">
        <v>-3093.3976806390983</v>
      </c>
      <c r="D16">
        <v>2722.032714536045</v>
      </c>
      <c r="E16">
        <v>1494.5677956057618</v>
      </c>
      <c r="F16">
        <v>1308.8853125542353</v>
      </c>
    </row>
    <row r="17" spans="1:6" ht="12.75">
      <c r="A17" t="s">
        <v>18</v>
      </c>
      <c r="B17">
        <v>-538.5673016917136</v>
      </c>
      <c r="C17">
        <v>-3410.4919030060414</v>
      </c>
      <c r="D17">
        <v>2333.3572996226144</v>
      </c>
      <c r="E17">
        <v>1338.6734184771742</v>
      </c>
      <c r="F17">
        <v>800.1061167854606</v>
      </c>
    </row>
    <row r="18" spans="1:6" ht="12.75">
      <c r="A18" t="s">
        <v>19</v>
      </c>
      <c r="B18">
        <v>617.1747764744308</v>
      </c>
      <c r="C18">
        <v>-2213.8391830912497</v>
      </c>
      <c r="D18">
        <v>3448.1887360401115</v>
      </c>
      <c r="E18">
        <v>586.3983679517981</v>
      </c>
      <c r="F18">
        <v>1203.573144426229</v>
      </c>
    </row>
    <row r="19" spans="1:6" ht="12.75">
      <c r="A19" t="s">
        <v>20</v>
      </c>
      <c r="B19">
        <v>1617.0541029587903</v>
      </c>
      <c r="C19">
        <v>-1141.6836044447136</v>
      </c>
      <c r="D19">
        <v>4375.791810362294</v>
      </c>
      <c r="E19">
        <v>211.28061634885233</v>
      </c>
      <c r="F19">
        <v>1828.3347193076427</v>
      </c>
    </row>
    <row r="20" spans="1:6" ht="12.75">
      <c r="A20" t="s">
        <v>21</v>
      </c>
      <c r="B20">
        <v>356.7543500822763</v>
      </c>
      <c r="C20">
        <v>-2450.105231146022</v>
      </c>
      <c r="D20">
        <v>3163.6139313105746</v>
      </c>
      <c r="E20">
        <v>211.28061634885233</v>
      </c>
      <c r="F20">
        <v>568.0349664311286</v>
      </c>
    </row>
    <row r="21" spans="1:6" ht="12.75">
      <c r="A21" t="s">
        <v>22</v>
      </c>
      <c r="B21">
        <v>-84.79974387983896</v>
      </c>
      <c r="C21">
        <v>-2853.887394606092</v>
      </c>
      <c r="D21">
        <v>2684.2879068464144</v>
      </c>
      <c r="E21">
        <v>1074.308151024468</v>
      </c>
      <c r="F21">
        <v>989.5084071446291</v>
      </c>
    </row>
    <row r="22" spans="1:6" ht="12.75">
      <c r="A22" t="s">
        <v>23</v>
      </c>
      <c r="B22">
        <v>-496.81764073262684</v>
      </c>
      <c r="C22">
        <v>-3242.3092207648497</v>
      </c>
      <c r="D22">
        <v>2248.673939299596</v>
      </c>
      <c r="E22">
        <v>1173.9956308509052</v>
      </c>
      <c r="F22">
        <v>677.1779901182783</v>
      </c>
    </row>
    <row r="23" spans="1:6" ht="12.75">
      <c r="A23" t="s">
        <v>24</v>
      </c>
      <c r="B23">
        <v>-87.12050462251466</v>
      </c>
      <c r="C23">
        <v>-2988.9750254203477</v>
      </c>
      <c r="D23">
        <v>2814.7340161753186</v>
      </c>
      <c r="E23">
        <v>989.4094224951124</v>
      </c>
      <c r="F23">
        <v>902.2889178725977</v>
      </c>
    </row>
    <row r="24" spans="1:6" ht="12.75">
      <c r="A24" t="s">
        <v>25</v>
      </c>
      <c r="B24">
        <v>-474.9804169954467</v>
      </c>
      <c r="C24">
        <v>-3393.2295616733027</v>
      </c>
      <c r="D24">
        <v>2443.268727682409</v>
      </c>
      <c r="E24">
        <v>1314.7202599924005</v>
      </c>
      <c r="F24">
        <v>839.7398429969538</v>
      </c>
    </row>
    <row r="25" spans="1:6" ht="12.75">
      <c r="A25" t="s">
        <v>26</v>
      </c>
      <c r="B25">
        <v>-131.11158158189005</v>
      </c>
      <c r="C25">
        <v>-3055.7257027470523</v>
      </c>
      <c r="D25">
        <v>2793.5025395832727</v>
      </c>
      <c r="E25">
        <v>1766.3931081279193</v>
      </c>
      <c r="F25">
        <v>1635.2815265460292</v>
      </c>
    </row>
    <row r="26" spans="1:6" ht="12.75">
      <c r="A26" t="s">
        <v>27</v>
      </c>
      <c r="B26">
        <v>982.6552444001717</v>
      </c>
      <c r="C26">
        <v>-1835.151607405524</v>
      </c>
      <c r="D26">
        <v>3800.4620962058675</v>
      </c>
      <c r="E26">
        <v>-25.723904643382877</v>
      </c>
      <c r="F26">
        <v>956.9313397567888</v>
      </c>
    </row>
    <row r="27" spans="1:6" ht="12.75">
      <c r="A27" t="s">
        <v>28</v>
      </c>
      <c r="B27">
        <v>-2935.863374902591</v>
      </c>
      <c r="C27">
        <v>-5107.943549236752</v>
      </c>
      <c r="D27">
        <v>-763.78320056843</v>
      </c>
      <c r="E27">
        <v>4733.634581091363</v>
      </c>
      <c r="F27">
        <v>1797.7712061887712</v>
      </c>
    </row>
    <row r="28" spans="1:6" ht="12.75">
      <c r="A28" t="s">
        <v>29</v>
      </c>
      <c r="B28">
        <v>684.7467623864674</v>
      </c>
      <c r="C28">
        <v>-2119.0731380121024</v>
      </c>
      <c r="D28">
        <v>3488.566662785037</v>
      </c>
      <c r="E28">
        <v>177.8740192006999</v>
      </c>
      <c r="F28">
        <v>862.6207815871672</v>
      </c>
    </row>
    <row r="29" spans="1:6" ht="12.75">
      <c r="A29" t="s">
        <v>30</v>
      </c>
      <c r="B29">
        <v>-100.187602584047</v>
      </c>
      <c r="C29">
        <v>-3014.693943917344</v>
      </c>
      <c r="D29">
        <v>2814.31873874925</v>
      </c>
      <c r="E29">
        <v>1339.6666913405381</v>
      </c>
      <c r="F29">
        <v>1239.4790887564911</v>
      </c>
    </row>
    <row r="30" spans="1:6" ht="12.75">
      <c r="A30" t="s">
        <v>31</v>
      </c>
      <c r="B30">
        <v>-21.573736844189625</v>
      </c>
      <c r="C30">
        <v>-2816.6060189683835</v>
      </c>
      <c r="D30">
        <v>2773.4585452800043</v>
      </c>
      <c r="E30">
        <v>1578.5570237740471</v>
      </c>
      <c r="F30">
        <v>1556.9832869298575</v>
      </c>
    </row>
    <row r="31" spans="1:6" ht="12.75">
      <c r="A31" t="s">
        <v>32</v>
      </c>
      <c r="B31">
        <v>-469.6916468824413</v>
      </c>
      <c r="C31">
        <v>-3384.3974787603474</v>
      </c>
      <c r="D31">
        <v>2445.0141849954643</v>
      </c>
      <c r="E31">
        <v>2098.834355724044</v>
      </c>
      <c r="F31">
        <v>1629.1427088416028</v>
      </c>
    </row>
    <row r="32" spans="1:6" ht="12.75">
      <c r="A32" t="s">
        <v>33</v>
      </c>
      <c r="B32">
        <v>464.84840316166037</v>
      </c>
      <c r="C32">
        <v>-2365.5497493778325</v>
      </c>
      <c r="D32">
        <v>3295.2465557011533</v>
      </c>
      <c r="E32">
        <v>3943.965486571257</v>
      </c>
      <c r="F32">
        <v>4408.813889732917</v>
      </c>
    </row>
    <row r="33" spans="1:6" ht="12.75">
      <c r="A33" t="s">
        <v>34</v>
      </c>
      <c r="B33">
        <v>-890.8465978143574</v>
      </c>
      <c r="C33">
        <v>-3783.516871351082</v>
      </c>
      <c r="D33">
        <v>2001.823675722367</v>
      </c>
      <c r="E33">
        <v>2249.9783020503264</v>
      </c>
      <c r="F33">
        <v>1359.131704235969</v>
      </c>
    </row>
    <row r="34" spans="1:6" ht="12.75">
      <c r="A34" t="s">
        <v>35</v>
      </c>
      <c r="B34">
        <v>662.0185385898429</v>
      </c>
      <c r="C34">
        <v>-2183.250984762326</v>
      </c>
      <c r="D34">
        <v>3507.288061942012</v>
      </c>
      <c r="E34">
        <v>159.15017752897526</v>
      </c>
      <c r="F34">
        <v>821.1687161188182</v>
      </c>
    </row>
    <row r="35" spans="1:6" ht="12.75">
      <c r="A35" t="s">
        <v>36</v>
      </c>
      <c r="B35">
        <v>-495.97031810964677</v>
      </c>
      <c r="C35">
        <v>-3427.212361265888</v>
      </c>
      <c r="D35">
        <v>2435.271725046594</v>
      </c>
      <c r="E35">
        <v>2454.9695468363866</v>
      </c>
      <c r="F35">
        <v>1958.9992287267398</v>
      </c>
    </row>
    <row r="36" spans="1:6" ht="12.75">
      <c r="A36" t="s">
        <v>37</v>
      </c>
      <c r="B36">
        <v>1330.903890633028</v>
      </c>
      <c r="C36">
        <v>-1533.3246525133786</v>
      </c>
      <c r="D36">
        <v>4195.132433779434</v>
      </c>
      <c r="E36">
        <v>2299.8773192658764</v>
      </c>
      <c r="F36">
        <v>3630.7812098989043</v>
      </c>
    </row>
    <row r="37" spans="1:6" ht="12.75">
      <c r="A37" t="s">
        <v>38</v>
      </c>
      <c r="B37">
        <v>-121.93931405237277</v>
      </c>
      <c r="C37">
        <v>-2985.234007501038</v>
      </c>
      <c r="D37">
        <v>2741.355379396292</v>
      </c>
      <c r="E37">
        <v>1121.6881038199424</v>
      </c>
      <c r="F37">
        <v>999.7487897675696</v>
      </c>
    </row>
    <row r="38" spans="1:6" ht="12.75">
      <c r="A38" t="s">
        <v>39</v>
      </c>
      <c r="B38">
        <v>-1446.6743058706948</v>
      </c>
      <c r="C38">
        <v>-4234.157314764127</v>
      </c>
      <c r="D38">
        <v>1340.808703022737</v>
      </c>
      <c r="E38">
        <v>4190.597310265518</v>
      </c>
      <c r="F38">
        <v>2743.9230043948232</v>
      </c>
    </row>
    <row r="39" spans="1:6" ht="12.75">
      <c r="A39" t="s">
        <v>40</v>
      </c>
      <c r="B39">
        <v>-3145.197484944204</v>
      </c>
      <c r="C39">
        <v>-5049.760139399487</v>
      </c>
      <c r="D39">
        <v>-1240.634830488921</v>
      </c>
      <c r="E39">
        <v>5191.885556289274</v>
      </c>
      <c r="F39">
        <v>2046.6880713450698</v>
      </c>
    </row>
    <row r="40" spans="1:6" ht="12.75">
      <c r="A40" t="s">
        <v>34</v>
      </c>
      <c r="B40">
        <v>-1190.7586048326796</v>
      </c>
      <c r="C40">
        <v>-4071.787255193307</v>
      </c>
      <c r="D40">
        <v>1690.270045527948</v>
      </c>
      <c r="E40">
        <v>2249.9783020503264</v>
      </c>
      <c r="F40">
        <v>1059.2196972176469</v>
      </c>
    </row>
    <row r="41" spans="1:6" ht="12.75">
      <c r="A41" t="s">
        <v>41</v>
      </c>
      <c r="B41">
        <v>-860.0829208803821</v>
      </c>
      <c r="C41">
        <v>-3732.4359001915977</v>
      </c>
      <c r="D41">
        <v>2012.2700584308336</v>
      </c>
      <c r="E41">
        <v>3881.080509876832</v>
      </c>
      <c r="F41">
        <v>3020.99758899645</v>
      </c>
    </row>
    <row r="42" spans="1:6" ht="12.75">
      <c r="A42" t="s">
        <v>42</v>
      </c>
      <c r="B42">
        <v>253.57373365463673</v>
      </c>
      <c r="C42">
        <v>-2659.8659823800594</v>
      </c>
      <c r="D42">
        <v>3167.013449689333</v>
      </c>
      <c r="E42">
        <v>1972.2899104874973</v>
      </c>
      <c r="F42">
        <v>2225.863644142134</v>
      </c>
    </row>
    <row r="43" spans="1:6" ht="12.75">
      <c r="A43" t="s">
        <v>43</v>
      </c>
      <c r="B43">
        <v>-839.4129518045158</v>
      </c>
      <c r="C43">
        <v>-3729.0119553251297</v>
      </c>
      <c r="D43">
        <v>2050.1860517160985</v>
      </c>
      <c r="E43">
        <v>2869.20979585828</v>
      </c>
      <c r="F43">
        <v>2029.796844053764</v>
      </c>
    </row>
    <row r="44" spans="1:6" ht="12.75">
      <c r="A44" t="s">
        <v>44</v>
      </c>
      <c r="B44">
        <v>4872.426247744569</v>
      </c>
      <c r="C44">
        <v>2761.557862810105</v>
      </c>
      <c r="D44">
        <v>6983.294632679033</v>
      </c>
      <c r="E44">
        <v>6231.578021509728</v>
      </c>
      <c r="F44">
        <v>11104.004269254297</v>
      </c>
    </row>
    <row r="45" spans="1:6" ht="12.75">
      <c r="A45" t="s">
        <v>45</v>
      </c>
      <c r="B45">
        <v>-471.675502492687</v>
      </c>
      <c r="C45">
        <v>-3342.9520572346196</v>
      </c>
      <c r="D45">
        <v>2399.6010522492456</v>
      </c>
      <c r="E45">
        <v>1897.4446543859053</v>
      </c>
      <c r="F45">
        <v>1425.7691518932183</v>
      </c>
    </row>
    <row r="46" spans="1:6" ht="12.75">
      <c r="A46" t="s">
        <v>46</v>
      </c>
      <c r="B46">
        <v>4685.972175480719</v>
      </c>
      <c r="C46">
        <v>2352.7967993846464</v>
      </c>
      <c r="D46">
        <v>7019.147551576791</v>
      </c>
      <c r="E46">
        <v>4522.991795455308</v>
      </c>
      <c r="F46">
        <v>9208.963970936027</v>
      </c>
    </row>
    <row r="47" spans="1:6" ht="12.75">
      <c r="A47" t="s">
        <v>47</v>
      </c>
      <c r="B47">
        <v>796.8735792639982</v>
      </c>
      <c r="C47">
        <v>-2011.4999338165499</v>
      </c>
      <c r="D47">
        <v>3605.247092344546</v>
      </c>
      <c r="E47">
        <v>3493.5935898144635</v>
      </c>
      <c r="F47">
        <v>4290.467169078462</v>
      </c>
    </row>
    <row r="48" spans="1:6" ht="12.75">
      <c r="A48" t="s">
        <v>48</v>
      </c>
      <c r="B48">
        <v>-87.87032801067926</v>
      </c>
      <c r="C48">
        <v>-2842.408383963686</v>
      </c>
      <c r="D48">
        <v>2666.6677279423275</v>
      </c>
      <c r="E48">
        <v>1209.2806362793065</v>
      </c>
      <c r="F48">
        <v>1121.4103082686272</v>
      </c>
    </row>
    <row r="49" spans="1:6" ht="12.75">
      <c r="A49" t="s">
        <v>49</v>
      </c>
      <c r="B49">
        <v>-359.31525892764694</v>
      </c>
      <c r="C49">
        <v>-3275.344642980392</v>
      </c>
      <c r="D49">
        <v>2556.7141251250982</v>
      </c>
      <c r="E49">
        <v>3216.340280237939</v>
      </c>
      <c r="F49">
        <v>2857.0250213102922</v>
      </c>
    </row>
    <row r="50" spans="1:6" ht="12.75">
      <c r="A50" t="s">
        <v>50</v>
      </c>
      <c r="B50">
        <v>-745.9123443764681</v>
      </c>
      <c r="C50">
        <v>-3609.764976591755</v>
      </c>
      <c r="D50">
        <v>2117.940287838818</v>
      </c>
      <c r="E50">
        <v>1895.820970516841</v>
      </c>
      <c r="F50">
        <v>1149.908626140373</v>
      </c>
    </row>
    <row r="51" spans="1:6" ht="12.75">
      <c r="A51" t="s">
        <v>51</v>
      </c>
      <c r="B51">
        <v>273.0842193609666</v>
      </c>
      <c r="C51">
        <v>-2565.8961068603244</v>
      </c>
      <c r="D51">
        <v>3112.0645455822573</v>
      </c>
      <c r="E51">
        <v>662.2703168204125</v>
      </c>
      <c r="F51">
        <v>935.3545361813791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J2" sqref="J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0.5901150057554025</v>
      </c>
      <c r="C2">
        <v>13.67723296386623</v>
      </c>
      <c r="D2">
        <v>5.337916106906704E-07</v>
      </c>
      <c r="E2">
        <v>1914009.433698572</v>
      </c>
      <c r="F2">
        <v>177445770.1594778</v>
      </c>
      <c r="G2">
        <v>72732358.48054573</v>
      </c>
      <c r="H2">
        <v>626.6671634235224</v>
      </c>
      <c r="I2">
        <v>632.6568511703649</v>
      </c>
      <c r="J2">
        <f>(I2-10)/43</f>
        <v>14.480391887682906</v>
      </c>
      <c r="K2">
        <f>EXP(J2)</f>
        <v>1944259.7817907804</v>
      </c>
      <c r="L2">
        <f>K2*43</f>
        <v>83603170.61700356</v>
      </c>
      <c r="M2">
        <f>1-L2/$F$2</f>
        <v>0.5288522767160584</v>
      </c>
      <c r="O2" s="3">
        <f>I2-TOC4!$H$2</f>
        <v>5.989687746842492</v>
      </c>
      <c r="P2">
        <f>EXP(-O2/2)</f>
        <v>0.05004443974385157</v>
      </c>
      <c r="Q2" s="4">
        <f>P2/SUM(TOC1!$P$2:$P$6,TOC2!$P$2:$P$9,TOC3!$P$2:$P$5,TOC4!$P$2:$P$5)</f>
        <v>0.03868285096902368</v>
      </c>
    </row>
    <row r="3" spans="2:17" ht="12.75">
      <c r="B3" t="s">
        <v>64</v>
      </c>
      <c r="C3" t="s">
        <v>156</v>
      </c>
      <c r="D3" t="s">
        <v>146</v>
      </c>
      <c r="E3" t="s">
        <v>147</v>
      </c>
      <c r="F3" t="s">
        <v>3</v>
      </c>
      <c r="I3">
        <v>626.6671634235224</v>
      </c>
      <c r="J3">
        <f>(I3-10)/43</f>
        <v>14.341096823802847</v>
      </c>
      <c r="K3">
        <f>EXP(J3)</f>
        <v>1691450.1972219946</v>
      </c>
      <c r="L3">
        <f>K3*43</f>
        <v>72732358.48054577</v>
      </c>
      <c r="M3">
        <f>1-L3/$F$2</f>
        <v>0.5901150057554023</v>
      </c>
      <c r="O3" s="3">
        <f>I3-TOC4!$H$2</f>
        <v>0</v>
      </c>
      <c r="P3">
        <f>EXP(-O3/2)</f>
        <v>1</v>
      </c>
      <c r="Q3" s="4">
        <f>P3/SUM(TOC1!$P$2:$P$6,TOC2!$P$2:$P$9,TOC3!$P$2:$P$5,TOC4!$P$2:$P$5)</f>
        <v>0.772970007597622</v>
      </c>
    </row>
    <row r="4" spans="1:17" ht="12.75">
      <c r="A4" t="s">
        <v>0</v>
      </c>
      <c r="B4">
        <v>2293.4497672474554</v>
      </c>
      <c r="C4">
        <v>9534.426700034603</v>
      </c>
      <c r="D4">
        <v>-4114.914841075853</v>
      </c>
      <c r="E4">
        <v>-9020.300319947635</v>
      </c>
      <c r="F4">
        <v>11099.456715113012</v>
      </c>
      <c r="I4">
        <v>639.1086346777275</v>
      </c>
      <c r="J4">
        <f>(I4-10)/43</f>
        <v>14.630433364598314</v>
      </c>
      <c r="K4">
        <f>EXP(J4)</f>
        <v>2259001.2857060907</v>
      </c>
      <c r="L4">
        <f>K4*43</f>
        <v>97137055.2853619</v>
      </c>
      <c r="M4">
        <f>1-L4/$F$2</f>
        <v>0.4525817369551225</v>
      </c>
      <c r="O4" s="3">
        <f>I4-TOC4!$H$2</f>
        <v>12.441471254205112</v>
      </c>
      <c r="P4">
        <f>EXP(-O4/2)</f>
        <v>0.00198778241267503</v>
      </c>
      <c r="Q4" s="4">
        <f>P4/SUM(TOC1!$P$2:$P$6,TOC2!$P$2:$P$9,TOC3!$P$2:$P$5,TOC4!$P$2:$P$5)</f>
        <v>0.0015364961866278374</v>
      </c>
    </row>
    <row r="5" spans="1:17" ht="12.75">
      <c r="A5" t="s">
        <v>1</v>
      </c>
      <c r="B5">
        <v>0.0003947520891842693</v>
      </c>
      <c r="C5">
        <v>9.932117823741038E-07</v>
      </c>
      <c r="D5">
        <v>0.0038063528368437118</v>
      </c>
      <c r="E5">
        <v>2.8965709877614477E-06</v>
      </c>
      <c r="I5">
        <v>635.6987713334399</v>
      </c>
      <c r="J5">
        <f>(I5-10)/43</f>
        <v>14.551134217056743</v>
      </c>
      <c r="K5">
        <f>EXP(J5)</f>
        <v>2086783.0279709639</v>
      </c>
      <c r="L5">
        <f>K5*43</f>
        <v>89731670.20275144</v>
      </c>
      <c r="M5">
        <f>1-L5/$F$2</f>
        <v>0.4943149666396336</v>
      </c>
      <c r="O5" s="3">
        <f>I5-TOC4!$H$2</f>
        <v>9.031607909917511</v>
      </c>
      <c r="P5">
        <f>EXP(-O5/2)</f>
        <v>0.01093481049694006</v>
      </c>
      <c r="Q5" s="4">
        <f>P5/SUM(TOC1!$P$2:$P$6,TOC2!$P$2:$P$9,TOC3!$P$2:$P$5,TOC4!$P$2:$P$5)</f>
        <v>0.008452280552898315</v>
      </c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3.160758973434895</v>
      </c>
      <c r="C9">
        <v>-2637.548656085918</v>
      </c>
      <c r="D9">
        <v>2643.870174032788</v>
      </c>
      <c r="E9">
        <v>1343.8002884337493</v>
      </c>
      <c r="F9">
        <v>1346.9610474071842</v>
      </c>
      <c r="O9" s="3"/>
    </row>
    <row r="10" spans="1:15" ht="12.75">
      <c r="A10" t="s">
        <v>11</v>
      </c>
      <c r="B10">
        <v>-736.5318603132409</v>
      </c>
      <c r="C10">
        <v>-3505.29117475313</v>
      </c>
      <c r="D10">
        <v>2032.227454126648</v>
      </c>
      <c r="E10">
        <v>3346.64554155562</v>
      </c>
      <c r="F10">
        <v>2610.1136812423792</v>
      </c>
      <c r="O10" s="3"/>
    </row>
    <row r="11" spans="1:15" ht="12.75">
      <c r="A11" t="s">
        <v>12</v>
      </c>
      <c r="B11">
        <v>1178.4706257176954</v>
      </c>
      <c r="C11">
        <v>-1547.5372826254775</v>
      </c>
      <c r="D11">
        <v>3904.4785340608682</v>
      </c>
      <c r="E11">
        <v>2600.6457148149</v>
      </c>
      <c r="F11">
        <v>3779.1163405325956</v>
      </c>
      <c r="O11" s="3"/>
    </row>
    <row r="12" spans="1:15" ht="12.75">
      <c r="A12" t="s">
        <v>13</v>
      </c>
      <c r="B12">
        <v>1471.7351227566705</v>
      </c>
      <c r="C12">
        <v>-1258.842871992138</v>
      </c>
      <c r="D12">
        <v>4202.313117505479</v>
      </c>
      <c r="E12">
        <v>1932.1566911854297</v>
      </c>
      <c r="F12">
        <v>3403.8918139421003</v>
      </c>
      <c r="O12" s="3"/>
    </row>
    <row r="13" spans="1:6" ht="12.75">
      <c r="A13" t="s">
        <v>14</v>
      </c>
      <c r="B13">
        <v>-1230.3096656860855</v>
      </c>
      <c r="C13">
        <v>-3778.8480555448714</v>
      </c>
      <c r="D13">
        <v>1318.2287241727006</v>
      </c>
      <c r="E13">
        <v>2847.1868527719525</v>
      </c>
      <c r="F13">
        <v>1616.877187085867</v>
      </c>
    </row>
    <row r="14" spans="1:6" ht="12.75">
      <c r="A14" t="s">
        <v>15</v>
      </c>
      <c r="B14">
        <v>501.7647510933007</v>
      </c>
      <c r="C14">
        <v>-2235.8875736988</v>
      </c>
      <c r="D14">
        <v>3239.4170758854016</v>
      </c>
      <c r="E14">
        <v>3084.562947373006</v>
      </c>
      <c r="F14">
        <v>3586.3276984663066</v>
      </c>
    </row>
    <row r="15" spans="1:6" ht="12.75">
      <c r="A15" t="s">
        <v>16</v>
      </c>
      <c r="B15">
        <v>-837.0568166270746</v>
      </c>
      <c r="C15">
        <v>-3475.5598243727627</v>
      </c>
      <c r="D15">
        <v>1801.4461911186136</v>
      </c>
      <c r="E15">
        <v>3020.3870665648737</v>
      </c>
      <c r="F15">
        <v>2183.330249937799</v>
      </c>
    </row>
    <row r="16" spans="1:6" ht="12.75">
      <c r="A16" t="s">
        <v>17</v>
      </c>
      <c r="B16">
        <v>-129.2530773175879</v>
      </c>
      <c r="C16">
        <v>-2785.0373042734664</v>
      </c>
      <c r="D16">
        <v>2526.53114963829</v>
      </c>
      <c r="E16">
        <v>1438.1383898718232</v>
      </c>
      <c r="F16">
        <v>1308.8853125542353</v>
      </c>
    </row>
    <row r="17" spans="1:6" ht="12.75">
      <c r="A17" t="s">
        <v>18</v>
      </c>
      <c r="B17">
        <v>-865.7302637471875</v>
      </c>
      <c r="C17">
        <v>-3486.1241499706616</v>
      </c>
      <c r="D17">
        <v>1754.6636224762865</v>
      </c>
      <c r="E17">
        <v>1665.836380532648</v>
      </c>
      <c r="F17">
        <v>800.1061167854606</v>
      </c>
    </row>
    <row r="18" spans="1:6" ht="12.75">
      <c r="A18" t="s">
        <v>19</v>
      </c>
      <c r="B18">
        <v>-296.0599973860192</v>
      </c>
      <c r="C18">
        <v>-3006.3996730266445</v>
      </c>
      <c r="D18">
        <v>2414.2796782546056</v>
      </c>
      <c r="E18">
        <v>1499.6331418122481</v>
      </c>
      <c r="F18">
        <v>1203.573144426229</v>
      </c>
    </row>
    <row r="19" spans="1:6" ht="12.75">
      <c r="A19" t="s">
        <v>20</v>
      </c>
      <c r="B19">
        <v>998.3874877815654</v>
      </c>
      <c r="C19">
        <v>-1696.5874705806548</v>
      </c>
      <c r="D19">
        <v>3693.3624461437857</v>
      </c>
      <c r="E19">
        <v>829.9472315260773</v>
      </c>
      <c r="F19">
        <v>1828.3347193076427</v>
      </c>
    </row>
    <row r="20" spans="1:6" ht="12.75">
      <c r="A20" t="s">
        <v>21</v>
      </c>
      <c r="B20">
        <v>-261.9122650949487</v>
      </c>
      <c r="C20">
        <v>-2975.8939322944234</v>
      </c>
      <c r="D20">
        <v>2452.0694021045256</v>
      </c>
      <c r="E20">
        <v>829.9472315260773</v>
      </c>
      <c r="F20">
        <v>568.0349664311286</v>
      </c>
    </row>
    <row r="21" spans="1:6" ht="12.75">
      <c r="A21" t="s">
        <v>22</v>
      </c>
      <c r="B21">
        <v>-215.11110462241402</v>
      </c>
      <c r="C21">
        <v>-2923.823995007077</v>
      </c>
      <c r="D21">
        <v>2493.6017857622487</v>
      </c>
      <c r="E21">
        <v>1204.6195117670432</v>
      </c>
      <c r="F21">
        <v>989.5084071446291</v>
      </c>
    </row>
    <row r="22" spans="1:6" ht="12.75">
      <c r="A22" t="s">
        <v>23</v>
      </c>
      <c r="B22">
        <v>-276.6319716150681</v>
      </c>
      <c r="C22">
        <v>-2969.4324093710657</v>
      </c>
      <c r="D22">
        <v>2416.16846614093</v>
      </c>
      <c r="E22">
        <v>953.8099617333464</v>
      </c>
      <c r="F22">
        <v>677.1779901182783</v>
      </c>
    </row>
    <row r="23" spans="1:6" ht="12.75">
      <c r="A23" t="s">
        <v>24</v>
      </c>
      <c r="B23">
        <v>247.80762675623873</v>
      </c>
      <c r="C23">
        <v>-2260.419669417206</v>
      </c>
      <c r="D23">
        <v>2756.0349229296835</v>
      </c>
      <c r="E23">
        <v>654.481291116359</v>
      </c>
      <c r="F23">
        <v>902.2889178725977</v>
      </c>
    </row>
    <row r="24" spans="1:6" ht="12.75">
      <c r="A24" t="s">
        <v>25</v>
      </c>
      <c r="B24">
        <v>146.7626409950384</v>
      </c>
      <c r="C24">
        <v>-2504.4432977725564</v>
      </c>
      <c r="D24">
        <v>2797.9685797626335</v>
      </c>
      <c r="E24">
        <v>692.9772020019154</v>
      </c>
      <c r="F24">
        <v>839.7398429969538</v>
      </c>
    </row>
    <row r="25" spans="1:6" ht="12.75">
      <c r="A25" t="s">
        <v>26</v>
      </c>
      <c r="B25">
        <v>-1150.8844919712676</v>
      </c>
      <c r="C25">
        <v>-3836.3780470235442</v>
      </c>
      <c r="D25">
        <v>1534.6090630810088</v>
      </c>
      <c r="E25">
        <v>2786.166018517297</v>
      </c>
      <c r="F25">
        <v>1635.2815265460292</v>
      </c>
    </row>
    <row r="26" spans="1:6" ht="12.75">
      <c r="A26" t="s">
        <v>27</v>
      </c>
      <c r="B26">
        <v>16.525423806887716</v>
      </c>
      <c r="C26">
        <v>-2706.522589361647</v>
      </c>
      <c r="D26">
        <v>2739.5734369754227</v>
      </c>
      <c r="E26">
        <v>940.4059159499011</v>
      </c>
      <c r="F26">
        <v>956.9313397567888</v>
      </c>
    </row>
    <row r="27" spans="1:6" ht="12.75">
      <c r="A27" t="s">
        <v>28</v>
      </c>
      <c r="B27">
        <v>-876.1559415424538</v>
      </c>
      <c r="C27">
        <v>-3574.7004559196785</v>
      </c>
      <c r="D27">
        <v>1822.3885728347711</v>
      </c>
      <c r="E27">
        <v>2673.927147731225</v>
      </c>
      <c r="F27">
        <v>1797.7712061887712</v>
      </c>
    </row>
    <row r="28" spans="1:6" ht="12.75">
      <c r="A28" t="s">
        <v>29</v>
      </c>
      <c r="B28">
        <v>368.08639127642857</v>
      </c>
      <c r="C28">
        <v>-2390.9282237211146</v>
      </c>
      <c r="D28">
        <v>3127.1010062739715</v>
      </c>
      <c r="E28">
        <v>494.5343903107387</v>
      </c>
      <c r="F28">
        <v>862.6207815871672</v>
      </c>
    </row>
    <row r="29" spans="1:6" ht="12.75">
      <c r="A29" t="s">
        <v>30</v>
      </c>
      <c r="B29">
        <v>1347.8245511602988</v>
      </c>
      <c r="C29">
        <v>-1257.6779007779403</v>
      </c>
      <c r="D29">
        <v>3953.3270030985377</v>
      </c>
      <c r="E29">
        <v>-108.34546240380769</v>
      </c>
      <c r="F29">
        <v>1239.4790887564911</v>
      </c>
    </row>
    <row r="30" spans="1:6" ht="12.75">
      <c r="A30" t="s">
        <v>31</v>
      </c>
      <c r="B30">
        <v>-1513.6513778811054</v>
      </c>
      <c r="C30">
        <v>-4184.734990029335</v>
      </c>
      <c r="D30">
        <v>1157.432234267124</v>
      </c>
      <c r="E30">
        <v>3070.634664810963</v>
      </c>
      <c r="F30">
        <v>1556.9832869298575</v>
      </c>
    </row>
    <row r="31" spans="1:6" ht="12.75">
      <c r="A31" t="s">
        <v>32</v>
      </c>
      <c r="B31">
        <v>-456.3863329455937</v>
      </c>
      <c r="C31">
        <v>-3230.331657253071</v>
      </c>
      <c r="D31">
        <v>2317.5589913618833</v>
      </c>
      <c r="E31">
        <v>2085.5290417871965</v>
      </c>
      <c r="F31">
        <v>1629.1427088416028</v>
      </c>
    </row>
    <row r="32" spans="1:6" ht="12.75">
      <c r="A32" t="s">
        <v>33</v>
      </c>
      <c r="B32">
        <v>-990.9801101944659</v>
      </c>
      <c r="C32">
        <v>-3425.76392523368</v>
      </c>
      <c r="D32">
        <v>1443.8037048447482</v>
      </c>
      <c r="E32">
        <v>5399.793999927383</v>
      </c>
      <c r="F32">
        <v>4408.813889732917</v>
      </c>
    </row>
    <row r="33" spans="1:6" ht="12.75">
      <c r="A33" t="s">
        <v>34</v>
      </c>
      <c r="B33">
        <v>445.42784002371013</v>
      </c>
      <c r="C33">
        <v>-2096.1034472416986</v>
      </c>
      <c r="D33">
        <v>2986.9591272891194</v>
      </c>
      <c r="E33">
        <v>913.7038642122588</v>
      </c>
      <c r="F33">
        <v>1359.131704235969</v>
      </c>
    </row>
    <row r="34" spans="1:6" ht="12.75">
      <c r="A34" t="s">
        <v>35</v>
      </c>
      <c r="B34">
        <v>140.06997532843877</v>
      </c>
      <c r="C34">
        <v>-2486.6231583118883</v>
      </c>
      <c r="D34">
        <v>2766.763108968766</v>
      </c>
      <c r="E34">
        <v>681.0987407903795</v>
      </c>
      <c r="F34">
        <v>821.1687161188182</v>
      </c>
    </row>
    <row r="35" spans="1:6" ht="12.75">
      <c r="A35" t="s">
        <v>36</v>
      </c>
      <c r="B35">
        <v>-904.1058266184389</v>
      </c>
      <c r="C35">
        <v>-3604.8673506404984</v>
      </c>
      <c r="D35">
        <v>1796.655697403621</v>
      </c>
      <c r="E35">
        <v>2863.1050553451787</v>
      </c>
      <c r="F35">
        <v>1958.9992287267398</v>
      </c>
    </row>
    <row r="36" spans="1:6" ht="12.75">
      <c r="A36" t="s">
        <v>37</v>
      </c>
      <c r="B36">
        <v>1152.6624023958911</v>
      </c>
      <c r="C36">
        <v>-1538.0292647339952</v>
      </c>
      <c r="D36">
        <v>3843.3540695257775</v>
      </c>
      <c r="E36">
        <v>2478.118807503013</v>
      </c>
      <c r="F36">
        <v>3630.7812098989043</v>
      </c>
    </row>
    <row r="37" spans="1:6" ht="12.75">
      <c r="A37" t="s">
        <v>38</v>
      </c>
      <c r="B37">
        <v>1851.9584215040545</v>
      </c>
      <c r="C37">
        <v>-600.1545800832296</v>
      </c>
      <c r="D37">
        <v>4304.071423091338</v>
      </c>
      <c r="E37">
        <v>-852.2096317364849</v>
      </c>
      <c r="F37">
        <v>999.7487897675696</v>
      </c>
    </row>
    <row r="38" spans="1:6" ht="12.75">
      <c r="A38" t="s">
        <v>39</v>
      </c>
      <c r="B38">
        <v>-1727.1361294199846</v>
      </c>
      <c r="C38">
        <v>-4398.961682173052</v>
      </c>
      <c r="D38">
        <v>944.6894233330836</v>
      </c>
      <c r="E38">
        <v>4471.059133814808</v>
      </c>
      <c r="F38">
        <v>2743.9230043948232</v>
      </c>
    </row>
    <row r="39" spans="1:6" ht="12.75">
      <c r="A39" t="s">
        <v>40</v>
      </c>
      <c r="B39">
        <v>-2656.6886826420186</v>
      </c>
      <c r="C39">
        <v>-4936.876130753639</v>
      </c>
      <c r="D39">
        <v>-376.50123453039805</v>
      </c>
      <c r="E39">
        <v>4703.376753987089</v>
      </c>
      <c r="F39">
        <v>2046.6880713450698</v>
      </c>
    </row>
    <row r="40" spans="1:6" ht="12.75">
      <c r="A40" t="s">
        <v>34</v>
      </c>
      <c r="B40">
        <v>-127.40602916454486</v>
      </c>
      <c r="C40">
        <v>-2693.6572930388566</v>
      </c>
      <c r="D40">
        <v>2438.8452347097664</v>
      </c>
      <c r="E40">
        <v>1186.6257263821917</v>
      </c>
      <c r="F40">
        <v>1059.2196972176469</v>
      </c>
    </row>
    <row r="41" spans="1:6" ht="12.75">
      <c r="A41" t="s">
        <v>41</v>
      </c>
      <c r="B41">
        <v>-431.778602417613</v>
      </c>
      <c r="C41">
        <v>-3195.9903150882446</v>
      </c>
      <c r="D41">
        <v>2332.4331102530186</v>
      </c>
      <c r="E41">
        <v>3452.776191414063</v>
      </c>
      <c r="F41">
        <v>3020.99758899645</v>
      </c>
    </row>
    <row r="42" spans="1:6" ht="12.75">
      <c r="A42" t="s">
        <v>42</v>
      </c>
      <c r="B42">
        <v>-424.2711294827159</v>
      </c>
      <c r="C42">
        <v>-3196.7917387150683</v>
      </c>
      <c r="D42">
        <v>2348.2494797496365</v>
      </c>
      <c r="E42">
        <v>2650.13477362485</v>
      </c>
      <c r="F42">
        <v>2225.863644142134</v>
      </c>
    </row>
    <row r="43" spans="1:6" ht="12.75">
      <c r="A43" t="s">
        <v>43</v>
      </c>
      <c r="B43">
        <v>-586.7614274937589</v>
      </c>
      <c r="C43">
        <v>-3137.5695782361454</v>
      </c>
      <c r="D43">
        <v>1964.0467232486274</v>
      </c>
      <c r="E43">
        <v>2616.558271547523</v>
      </c>
      <c r="F43">
        <v>2029.796844053764</v>
      </c>
    </row>
    <row r="44" spans="1:6" ht="12.75">
      <c r="A44" t="s">
        <v>44</v>
      </c>
      <c r="B44">
        <v>3913.8103798126103</v>
      </c>
      <c r="C44">
        <v>1920.0663788656284</v>
      </c>
      <c r="D44">
        <v>5907.554380759592</v>
      </c>
      <c r="E44">
        <v>7190.193889441687</v>
      </c>
      <c r="F44">
        <v>11104.004269254297</v>
      </c>
    </row>
    <row r="45" spans="1:6" ht="12.75">
      <c r="A45" t="s">
        <v>45</v>
      </c>
      <c r="B45">
        <v>-319.3026297432066</v>
      </c>
      <c r="C45">
        <v>-3086.0926506169453</v>
      </c>
      <c r="D45">
        <v>2447.487391130532</v>
      </c>
      <c r="E45">
        <v>1745.071781636425</v>
      </c>
      <c r="F45">
        <v>1425.7691518932183</v>
      </c>
    </row>
    <row r="46" spans="1:6" ht="12.75">
      <c r="A46" t="s">
        <v>46</v>
      </c>
      <c r="B46">
        <v>4106.944421197988</v>
      </c>
      <c r="C46">
        <v>1796.0650544028986</v>
      </c>
      <c r="D46">
        <v>6417.8237879930775</v>
      </c>
      <c r="E46">
        <v>5102.019549738039</v>
      </c>
      <c r="F46">
        <v>9208.963970936027</v>
      </c>
    </row>
    <row r="47" spans="1:6" ht="12.75">
      <c r="A47" t="s">
        <v>47</v>
      </c>
      <c r="B47">
        <v>1830.4529858402784</v>
      </c>
      <c r="C47">
        <v>-822.584432471614</v>
      </c>
      <c r="D47">
        <v>4483.490404152171</v>
      </c>
      <c r="E47">
        <v>2460.0141832381833</v>
      </c>
      <c r="F47">
        <v>4290.467169078462</v>
      </c>
    </row>
    <row r="48" spans="1:6" ht="12.75">
      <c r="A48" t="s">
        <v>48</v>
      </c>
      <c r="B48">
        <v>-332.13676530179123</v>
      </c>
      <c r="C48">
        <v>-3082.705638909929</v>
      </c>
      <c r="D48">
        <v>2418.432108306347</v>
      </c>
      <c r="E48">
        <v>1453.5470735704184</v>
      </c>
      <c r="F48">
        <v>1121.4103082686272</v>
      </c>
    </row>
    <row r="49" spans="1:6" ht="12.75">
      <c r="A49" t="s">
        <v>49</v>
      </c>
      <c r="B49">
        <v>-866.4409022631439</v>
      </c>
      <c r="C49">
        <v>-3577.3481268744995</v>
      </c>
      <c r="D49">
        <v>1844.4663223482116</v>
      </c>
      <c r="E49">
        <v>3723.465923573436</v>
      </c>
      <c r="F49">
        <v>2857.0250213102922</v>
      </c>
    </row>
    <row r="50" spans="1:6" ht="12.75">
      <c r="A50" t="s">
        <v>50</v>
      </c>
      <c r="B50">
        <v>322.2050008457511</v>
      </c>
      <c r="C50">
        <v>-2253.417930078278</v>
      </c>
      <c r="D50">
        <v>2897.8279317697798</v>
      </c>
      <c r="E50">
        <v>827.7036252946218</v>
      </c>
      <c r="F50">
        <v>1149.908626140373</v>
      </c>
    </row>
    <row r="51" spans="1:6" ht="12.75">
      <c r="A51" t="s">
        <v>51</v>
      </c>
      <c r="B51">
        <v>-1831.373405774399</v>
      </c>
      <c r="C51">
        <v>-4381.008562221123</v>
      </c>
      <c r="D51">
        <v>718.2617506723245</v>
      </c>
      <c r="E51">
        <v>2766.727941955778</v>
      </c>
      <c r="F51">
        <v>935.3545361813791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K1">
      <selection activeCell="U2" sqref="U2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0.36386514534730485</v>
      </c>
      <c r="C2">
        <v>23.45174273996418</v>
      </c>
      <c r="D2">
        <v>1.8577250768259113E-05</v>
      </c>
      <c r="E2">
        <v>2884.002137746864</v>
      </c>
      <c r="F2">
        <v>185878.96384356753</v>
      </c>
      <c r="G2">
        <v>118244.0876476214</v>
      </c>
      <c r="H2">
        <v>344.53016619833795</v>
      </c>
      <c r="I2">
        <v>346.44300117466184</v>
      </c>
      <c r="J2">
        <f>(I2-4)/43</f>
        <v>7.963790724992136</v>
      </c>
      <c r="K2">
        <f>EXP(J2)</f>
        <v>2874.950469238635</v>
      </c>
      <c r="L2">
        <f>K2*43</f>
        <v>123622.8701772613</v>
      </c>
      <c r="M2">
        <f>1-L2/$F$2</f>
        <v>0.33492812946116846</v>
      </c>
      <c r="O2" s="3">
        <f>I2-TON2!$H$2</f>
        <v>6.160377353889146</v>
      </c>
      <c r="P2">
        <f>EXP(-O2/2)</f>
        <v>0.04595058601492492</v>
      </c>
      <c r="Q2" s="4">
        <f>P2/SUM(TON1!$P$2:$P$3,TON2!$P$2:$P$3)</f>
        <v>0.027266127418707698</v>
      </c>
    </row>
    <row r="3" spans="2:17" ht="12.75">
      <c r="B3" t="s">
        <v>59</v>
      </c>
      <c r="C3" t="s">
        <v>3</v>
      </c>
      <c r="I3">
        <v>344.53016619833795</v>
      </c>
      <c r="J3">
        <f>(I3-4)/43</f>
        <v>7.9193061906590225</v>
      </c>
      <c r="K3">
        <f>EXP(J3)</f>
        <v>2749.862503433058</v>
      </c>
      <c r="L3">
        <f>K3*43</f>
        <v>118244.08764762149</v>
      </c>
      <c r="M3">
        <f>1-L3/$F$2</f>
        <v>0.3638651453473044</v>
      </c>
      <c r="O3" s="3">
        <f>I3-TON2!$H$2</f>
        <v>4.247542377565253</v>
      </c>
      <c r="P3">
        <f>EXP(-O3/2)</f>
        <v>0.11957981904531355</v>
      </c>
      <c r="Q3" s="4">
        <f>P3/SUM(TON1!$P$2:$P$3,TON2!$P$2:$P$3)</f>
        <v>0.07095619154316146</v>
      </c>
    </row>
    <row r="4" spans="1:15" ht="12.75">
      <c r="A4" t="s">
        <v>0</v>
      </c>
      <c r="B4">
        <v>39.86917566375442</v>
      </c>
      <c r="C4">
        <v>91.33000891736876</v>
      </c>
      <c r="O4" s="3"/>
    </row>
    <row r="5" spans="1:15" ht="12.75">
      <c r="A5" t="s">
        <v>1</v>
      </c>
      <c r="B5">
        <v>1.857725076814809E-05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-17.39394850534196</v>
      </c>
      <c r="C9">
        <v>-125.04799031851772</v>
      </c>
      <c r="D9">
        <v>90.26009330783378</v>
      </c>
      <c r="E9">
        <v>62.36545148940781</v>
      </c>
      <c r="F9">
        <v>298.71613740858635</v>
      </c>
      <c r="O9" s="3"/>
    </row>
    <row r="10" spans="1:15" ht="12.75">
      <c r="A10" t="s">
        <v>11</v>
      </c>
      <c r="B10">
        <v>-10.945746665432964</v>
      </c>
      <c r="C10">
        <v>-119.09342661760782</v>
      </c>
      <c r="D10">
        <v>97.20193328674189</v>
      </c>
      <c r="E10">
        <v>111.48706674944972</v>
      </c>
      <c r="F10">
        <v>286.9689523114069</v>
      </c>
      <c r="O10" s="3"/>
    </row>
    <row r="11" spans="1:15" ht="12.75">
      <c r="A11" t="s">
        <v>12</v>
      </c>
      <c r="B11">
        <v>3.037025138179615</v>
      </c>
      <c r="C11">
        <v>-103.37959583590997</v>
      </c>
      <c r="D11">
        <v>109.4536461122692</v>
      </c>
      <c r="E11">
        <v>142.2317828707973</v>
      </c>
      <c r="F11">
        <v>438.5601131602234</v>
      </c>
      <c r="O11" s="3"/>
    </row>
    <row r="12" spans="1:15" ht="12.75">
      <c r="A12" t="s">
        <v>13</v>
      </c>
      <c r="B12">
        <v>25.985581875908835</v>
      </c>
      <c r="C12">
        <v>-81.6010755978183</v>
      </c>
      <c r="D12">
        <v>133.57223934963596</v>
      </c>
      <c r="E12">
        <v>119.20573915795258</v>
      </c>
      <c r="F12">
        <v>360.166834511139</v>
      </c>
      <c r="O12" s="3"/>
    </row>
    <row r="13" spans="1:6" ht="12.75">
      <c r="A13" t="s">
        <v>14</v>
      </c>
      <c r="B13">
        <v>-3.0082014924088583</v>
      </c>
      <c r="C13">
        <v>-111.2867476614589</v>
      </c>
      <c r="D13">
        <v>105.27034467664119</v>
      </c>
      <c r="E13">
        <v>75.02311737913656</v>
      </c>
      <c r="F13">
        <v>155.2732266775692</v>
      </c>
    </row>
    <row r="14" spans="1:6" ht="12.75">
      <c r="A14" t="s">
        <v>15</v>
      </c>
      <c r="B14">
        <v>-149.34273426244226</v>
      </c>
      <c r="C14">
        <v>-246.81196452200174</v>
      </c>
      <c r="D14">
        <v>-51.87350400288278</v>
      </c>
      <c r="E14">
        <v>88.73213343111853</v>
      </c>
      <c r="F14">
        <v>867.8639260401364</v>
      </c>
    </row>
    <row r="15" spans="1:6" ht="12.75">
      <c r="A15" t="s">
        <v>16</v>
      </c>
      <c r="B15">
        <v>-20.10250003880961</v>
      </c>
      <c r="C15">
        <v>-128.01170544653297</v>
      </c>
      <c r="D15">
        <v>87.80670536891375</v>
      </c>
      <c r="E15">
        <v>114.49081044395697</v>
      </c>
      <c r="F15">
        <v>215.71683000640468</v>
      </c>
    </row>
    <row r="16" spans="1:6" ht="12.75">
      <c r="A16" t="s">
        <v>17</v>
      </c>
      <c r="B16">
        <v>27.36113972351523</v>
      </c>
      <c r="C16">
        <v>-79.8156114508497</v>
      </c>
      <c r="D16">
        <v>134.53789089788015</v>
      </c>
      <c r="E16">
        <v>57.376222846845586</v>
      </c>
      <c r="F16">
        <v>127.57881206886412</v>
      </c>
    </row>
    <row r="17" spans="1:6" ht="12.75">
      <c r="A17" t="s">
        <v>18</v>
      </c>
      <c r="B17">
        <v>23.60273146141092</v>
      </c>
      <c r="C17">
        <v>-82.90999758057231</v>
      </c>
      <c r="D17">
        <v>130.11546050339416</v>
      </c>
      <c r="E17">
        <v>46.11318072183496</v>
      </c>
      <c r="F17">
        <v>118.57540287262687</v>
      </c>
    </row>
    <row r="18" spans="1:6" ht="12.75">
      <c r="A18" t="s">
        <v>19</v>
      </c>
      <c r="B18">
        <v>-26.177551452238518</v>
      </c>
      <c r="C18">
        <v>-134.37135637355323</v>
      </c>
      <c r="D18">
        <v>82.01625346907619</v>
      </c>
      <c r="E18">
        <v>90.37314870143865</v>
      </c>
      <c r="F18">
        <v>152.64637693036968</v>
      </c>
    </row>
    <row r="19" spans="1:6" ht="12.75">
      <c r="A19" t="s">
        <v>20</v>
      </c>
      <c r="B19">
        <v>-10.186930772397531</v>
      </c>
      <c r="C19">
        <v>-117.1904607632494</v>
      </c>
      <c r="D19">
        <v>96.81659921845434</v>
      </c>
      <c r="E19">
        <v>49.85011855679866</v>
      </c>
      <c r="F19">
        <v>94.4214484063653</v>
      </c>
    </row>
    <row r="20" spans="1:6" ht="12.75">
      <c r="A20" t="s">
        <v>21</v>
      </c>
      <c r="B20">
        <v>-13.91758249106146</v>
      </c>
      <c r="C20">
        <v>-120.87825888397558</v>
      </c>
      <c r="D20">
        <v>93.04309390185264</v>
      </c>
      <c r="E20">
        <v>49.85011855679866</v>
      </c>
      <c r="F20">
        <v>82.05329311292985</v>
      </c>
    </row>
    <row r="21" spans="1:6" ht="12.75">
      <c r="A21" t="s">
        <v>22</v>
      </c>
      <c r="B21">
        <v>-13.965089484374026</v>
      </c>
      <c r="C21">
        <v>-121.54759589132186</v>
      </c>
      <c r="D21">
        <v>93.61741692257382</v>
      </c>
      <c r="E21">
        <v>59.9633336556666</v>
      </c>
      <c r="F21">
        <v>174.50575541530748</v>
      </c>
    </row>
    <row r="22" spans="1:6" ht="12.75">
      <c r="A22" t="s">
        <v>23</v>
      </c>
      <c r="B22">
        <v>9.693905799740612</v>
      </c>
      <c r="C22">
        <v>-97.81039432136231</v>
      </c>
      <c r="D22">
        <v>117.19820592084352</v>
      </c>
      <c r="E22">
        <v>57.666869137434354</v>
      </c>
      <c r="F22">
        <v>143.44219544217785</v>
      </c>
    </row>
    <row r="23" spans="1:6" ht="12.75">
      <c r="A23" t="s">
        <v>24</v>
      </c>
      <c r="B23">
        <v>-11.769659306649359</v>
      </c>
      <c r="C23">
        <v>-119.20010385216344</v>
      </c>
      <c r="D23">
        <v>95.66078523886472</v>
      </c>
      <c r="E23">
        <v>56.75187155595119</v>
      </c>
      <c r="F23">
        <v>101.63711255763566</v>
      </c>
    </row>
    <row r="24" spans="1:6" ht="12.75">
      <c r="A24" t="s">
        <v>25</v>
      </c>
      <c r="B24">
        <v>-24.892853750699757</v>
      </c>
      <c r="C24">
        <v>-132.954159790606</v>
      </c>
      <c r="D24">
        <v>83.16845228920648</v>
      </c>
      <c r="E24">
        <v>77.77688134223209</v>
      </c>
      <c r="F24">
        <v>110.41999090051561</v>
      </c>
    </row>
    <row r="25" spans="1:6" ht="12.75">
      <c r="A25" t="s">
        <v>26</v>
      </c>
      <c r="B25">
        <v>-8.472458749833393</v>
      </c>
      <c r="C25">
        <v>-116.4771847567163</v>
      </c>
      <c r="D25">
        <v>99.53226725704951</v>
      </c>
      <c r="E25">
        <v>67.80599920048374</v>
      </c>
      <c r="F25">
        <v>306.87911609115133</v>
      </c>
    </row>
    <row r="26" spans="1:6" ht="12.75">
      <c r="A26" t="s">
        <v>27</v>
      </c>
      <c r="B26">
        <v>46.62397147725443</v>
      </c>
      <c r="C26">
        <v>-59.98355651490222</v>
      </c>
      <c r="D26">
        <v>153.23149946941106</v>
      </c>
      <c r="E26">
        <v>59.349348350444785</v>
      </c>
      <c r="F26">
        <v>491.9048492838988</v>
      </c>
    </row>
    <row r="27" spans="1:6" ht="12.75">
      <c r="A27" t="s">
        <v>28</v>
      </c>
      <c r="B27">
        <v>-18.24943639493722</v>
      </c>
      <c r="C27">
        <v>-126.51548721352034</v>
      </c>
      <c r="D27">
        <v>90.0166144236459</v>
      </c>
      <c r="E27">
        <v>81.16496389013793</v>
      </c>
      <c r="F27">
        <v>411.99039361866267</v>
      </c>
    </row>
    <row r="28" spans="1:6" ht="12.75">
      <c r="A28" t="s">
        <v>29</v>
      </c>
      <c r="B28">
        <v>-42.19509365881946</v>
      </c>
      <c r="C28">
        <v>-149.82091093837283</v>
      </c>
      <c r="D28">
        <v>65.43072362073391</v>
      </c>
      <c r="E28">
        <v>83.96338132997685</v>
      </c>
      <c r="F28">
        <v>104.51429388895073</v>
      </c>
    </row>
    <row r="29" spans="1:6" ht="12.75">
      <c r="A29" t="s">
        <v>30</v>
      </c>
      <c r="B29">
        <v>-5.7589875522742915</v>
      </c>
      <c r="C29">
        <v>-114.16692496459073</v>
      </c>
      <c r="D29">
        <v>102.64894986004215</v>
      </c>
      <c r="E29">
        <v>81.20842129161143</v>
      </c>
      <c r="F29">
        <v>108.95968206932798</v>
      </c>
    </row>
    <row r="30" spans="1:6" ht="12.75">
      <c r="A30" t="s">
        <v>31</v>
      </c>
      <c r="B30">
        <v>-40.56797519412231</v>
      </c>
      <c r="C30">
        <v>-147.08957626108904</v>
      </c>
      <c r="D30">
        <v>65.95362587284441</v>
      </c>
      <c r="E30">
        <v>130.24989950856917</v>
      </c>
      <c r="F30">
        <v>157.5351039711575</v>
      </c>
    </row>
    <row r="31" spans="1:6" ht="12.75">
      <c r="A31" t="s">
        <v>32</v>
      </c>
      <c r="B31">
        <v>-9.88115683372611</v>
      </c>
      <c r="C31">
        <v>-117.97948202115296</v>
      </c>
      <c r="D31">
        <v>98.21716835370074</v>
      </c>
      <c r="E31">
        <v>70.62754076220764</v>
      </c>
      <c r="F31">
        <v>253.05540699927275</v>
      </c>
    </row>
    <row r="32" spans="1:6" ht="12.75">
      <c r="A32" t="s">
        <v>33</v>
      </c>
      <c r="B32">
        <v>-5.062730180446579</v>
      </c>
      <c r="C32">
        <v>-111.66129205749827</v>
      </c>
      <c r="D32">
        <v>101.53583169660511</v>
      </c>
      <c r="E32">
        <v>139.92375629162257</v>
      </c>
      <c r="F32">
        <v>728.544338559022</v>
      </c>
    </row>
    <row r="33" spans="1:6" ht="12.75">
      <c r="A33" t="s">
        <v>34</v>
      </c>
      <c r="B33">
        <v>-9.184079571938398</v>
      </c>
      <c r="C33">
        <v>-117.29535265217838</v>
      </c>
      <c r="D33">
        <v>98.92719350830158</v>
      </c>
      <c r="E33">
        <v>113.07186648208395</v>
      </c>
      <c r="F33">
        <v>187.11947528105574</v>
      </c>
    </row>
    <row r="34" spans="1:6" ht="12.75">
      <c r="A34" t="s">
        <v>35</v>
      </c>
      <c r="B34">
        <v>7.400103968395072</v>
      </c>
      <c r="C34">
        <v>-100.29816194483051</v>
      </c>
      <c r="D34">
        <v>115.09836988162066</v>
      </c>
      <c r="E34">
        <v>60.90863181065423</v>
      </c>
      <c r="F34">
        <v>123.28599098175866</v>
      </c>
    </row>
    <row r="35" spans="1:6" ht="12.75">
      <c r="A35" t="s">
        <v>36</v>
      </c>
      <c r="B35">
        <v>-28.32886668026414</v>
      </c>
      <c r="C35">
        <v>-136.37890617235115</v>
      </c>
      <c r="D35">
        <v>79.72117281182285</v>
      </c>
      <c r="E35">
        <v>102.42360704580842</v>
      </c>
      <c r="F35">
        <v>341.9402299126723</v>
      </c>
    </row>
    <row r="36" spans="1:6" ht="12.75">
      <c r="A36" t="s">
        <v>37</v>
      </c>
      <c r="B36">
        <v>65.91058167793578</v>
      </c>
      <c r="C36">
        <v>-39.94820621997215</v>
      </c>
      <c r="D36">
        <v>171.7693695758437</v>
      </c>
      <c r="E36">
        <v>65.23483606192822</v>
      </c>
      <c r="F36">
        <v>734.9883412435054</v>
      </c>
    </row>
    <row r="37" spans="1:6" ht="12.75">
      <c r="A37" t="s">
        <v>38</v>
      </c>
      <c r="B37">
        <v>10.60889001579553</v>
      </c>
      <c r="C37">
        <v>-96.05872678904385</v>
      </c>
      <c r="D37">
        <v>117.27650682063489</v>
      </c>
      <c r="E37">
        <v>45.366032369896196</v>
      </c>
      <c r="F37">
        <v>109.826846834224</v>
      </c>
    </row>
    <row r="38" spans="1:6" ht="12.75">
      <c r="A38" t="s">
        <v>39</v>
      </c>
      <c r="B38">
        <v>144.648711397417</v>
      </c>
      <c r="C38">
        <v>46.51595231770446</v>
      </c>
      <c r="D38">
        <v>242.78147047712955</v>
      </c>
      <c r="E38">
        <v>100.40662544897909</v>
      </c>
      <c r="F38">
        <v>760.9980678874985</v>
      </c>
    </row>
    <row r="39" spans="1:6" ht="12.75">
      <c r="A39" t="s">
        <v>40</v>
      </c>
      <c r="B39">
        <v>-83.53447160267615</v>
      </c>
      <c r="C39">
        <v>-165.3681738010072</v>
      </c>
      <c r="D39">
        <v>-1.7007694043450954</v>
      </c>
      <c r="E39">
        <v>248.48034517240637</v>
      </c>
      <c r="F39">
        <v>178.56188027394796</v>
      </c>
    </row>
    <row r="40" spans="1:6" ht="12.75">
      <c r="A40" t="s">
        <v>34</v>
      </c>
      <c r="B40">
        <v>-64.46255581335139</v>
      </c>
      <c r="C40">
        <v>-170.63668567510837</v>
      </c>
      <c r="D40">
        <v>41.71157404840558</v>
      </c>
      <c r="E40">
        <v>113.07186648208395</v>
      </c>
      <c r="F40">
        <v>129.01865477149917</v>
      </c>
    </row>
    <row r="41" spans="1:6" ht="12.75">
      <c r="A41" t="s">
        <v>41</v>
      </c>
      <c r="B41">
        <v>-34.0209277343655</v>
      </c>
      <c r="C41">
        <v>-141.1976929742985</v>
      </c>
      <c r="D41">
        <v>73.1558375055675</v>
      </c>
      <c r="E41">
        <v>122.94785998575256</v>
      </c>
      <c r="F41">
        <v>354.1572788527491</v>
      </c>
    </row>
    <row r="42" spans="1:6" ht="12.75">
      <c r="A42" t="s">
        <v>42</v>
      </c>
      <c r="B42">
        <v>25.3544860074891</v>
      </c>
      <c r="C42">
        <v>-82.26100989992383</v>
      </c>
      <c r="D42">
        <v>132.96998191490204</v>
      </c>
      <c r="E42">
        <v>64.98485633051648</v>
      </c>
      <c r="F42">
        <v>291.6056591222188</v>
      </c>
    </row>
    <row r="43" spans="1:6" ht="12.75">
      <c r="A43" t="s">
        <v>43</v>
      </c>
      <c r="B43">
        <v>-23.016371297184577</v>
      </c>
      <c r="C43">
        <v>-130.6608166440727</v>
      </c>
      <c r="D43">
        <v>84.62807404970354</v>
      </c>
      <c r="E43">
        <v>119.4513332800413</v>
      </c>
      <c r="F43">
        <v>248.9670777108483</v>
      </c>
    </row>
    <row r="44" spans="1:6" ht="12.75">
      <c r="A44" t="s">
        <v>44</v>
      </c>
      <c r="B44">
        <v>168.57306762929537</v>
      </c>
      <c r="C44">
        <v>81.37260626398215</v>
      </c>
      <c r="D44">
        <v>255.77352899460857</v>
      </c>
      <c r="E44">
        <v>176.5109014147367</v>
      </c>
      <c r="F44">
        <v>1067.704956963564</v>
      </c>
    </row>
    <row r="45" spans="1:6" ht="12.75">
      <c r="A45" t="s">
        <v>45</v>
      </c>
      <c r="B45">
        <v>-18.564957364768503</v>
      </c>
      <c r="C45">
        <v>-126.44364281828007</v>
      </c>
      <c r="D45">
        <v>89.31372808874306</v>
      </c>
      <c r="E45">
        <v>67.87736502492186</v>
      </c>
      <c r="F45">
        <v>297.76631795432064</v>
      </c>
    </row>
    <row r="46" spans="1:6" ht="12.75">
      <c r="A46" t="s">
        <v>46</v>
      </c>
      <c r="B46">
        <v>57.49618101445347</v>
      </c>
      <c r="C46">
        <v>-46.5739065214496</v>
      </c>
      <c r="D46">
        <v>161.56626855035654</v>
      </c>
      <c r="E46">
        <v>150.37346723309258</v>
      </c>
      <c r="F46">
        <v>596.6435945519776</v>
      </c>
    </row>
    <row r="47" spans="1:6" ht="12.75">
      <c r="A47" t="s">
        <v>47</v>
      </c>
      <c r="B47">
        <v>93.19155191301721</v>
      </c>
      <c r="C47">
        <v>-11.08268617324049</v>
      </c>
      <c r="D47">
        <v>197.4657899992749</v>
      </c>
      <c r="E47">
        <v>82.01577209880244</v>
      </c>
      <c r="F47">
        <v>599.851558404945</v>
      </c>
    </row>
    <row r="48" spans="1:6" ht="12.75">
      <c r="A48" t="s">
        <v>48</v>
      </c>
      <c r="B48">
        <v>-15.668381271837767</v>
      </c>
      <c r="C48">
        <v>-123.45649860832984</v>
      </c>
      <c r="D48">
        <v>92.11973606465432</v>
      </c>
      <c r="E48">
        <v>64.64038665278164</v>
      </c>
      <c r="F48">
        <v>99.21882416661369</v>
      </c>
    </row>
    <row r="49" spans="1:6" ht="12.75">
      <c r="A49" t="s">
        <v>49</v>
      </c>
      <c r="B49">
        <v>51.524821311642256</v>
      </c>
      <c r="C49">
        <v>-54.84893641875439</v>
      </c>
      <c r="D49">
        <v>157.8985790420389</v>
      </c>
      <c r="E49">
        <v>124.60482292633819</v>
      </c>
      <c r="F49">
        <v>552.3779351096625</v>
      </c>
    </row>
    <row r="50" spans="1:6" ht="12.75">
      <c r="A50" t="s">
        <v>50</v>
      </c>
      <c r="B50">
        <v>-18.530625402801277</v>
      </c>
      <c r="C50">
        <v>-126.28235412662103</v>
      </c>
      <c r="D50">
        <v>89.22110332101848</v>
      </c>
      <c r="E50">
        <v>64.8608631942022</v>
      </c>
      <c r="F50">
        <v>56.93030387126528</v>
      </c>
    </row>
    <row r="51" spans="1:6" ht="12.75">
      <c r="A51" t="s">
        <v>51</v>
      </c>
      <c r="B51">
        <v>-33.81087688624781</v>
      </c>
      <c r="C51">
        <v>-141.79004515650374</v>
      </c>
      <c r="D51">
        <v>74.16829138400811</v>
      </c>
      <c r="E51">
        <v>92.85899180407374</v>
      </c>
      <c r="F51">
        <v>123.85854131933104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selection activeCell="D4" sqref="D4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0.44988965065098274</v>
      </c>
      <c r="C2">
        <v>16.356342002413417</v>
      </c>
      <c r="D2">
        <v>6.441637925069799E-06</v>
      </c>
      <c r="E2">
        <v>2556.348543415457</v>
      </c>
      <c r="F2">
        <v>185878.96384356753</v>
      </c>
      <c r="G2">
        <v>102253.94173661832</v>
      </c>
      <c r="H2">
        <v>340.2826238207727</v>
      </c>
      <c r="I2">
        <v>340.2826238207727</v>
      </c>
      <c r="J2">
        <f>(I2-6)/43</f>
        <v>7.77401450745983</v>
      </c>
      <c r="K2">
        <f>EXP(J2)</f>
        <v>2377.9986450376323</v>
      </c>
      <c r="L2">
        <f>K2*43</f>
        <v>102253.94173661819</v>
      </c>
      <c r="M2">
        <f>1-L2/$F$2</f>
        <v>0.4498896506509833</v>
      </c>
      <c r="O2" s="3">
        <f>I2-TON2!$H$2</f>
        <v>0</v>
      </c>
      <c r="P2">
        <f>EXP(-O2/2)</f>
        <v>1</v>
      </c>
      <c r="Q2" s="4">
        <f>P2/SUM(TON1!$P$2:$P$3,TON2!$P$2:$P$3)</f>
        <v>0.5933793185978424</v>
      </c>
    </row>
    <row r="3" spans="2:17" ht="12.75">
      <c r="B3" t="s">
        <v>2</v>
      </c>
      <c r="C3" t="s">
        <v>59</v>
      </c>
      <c r="D3" t="s">
        <v>3</v>
      </c>
      <c r="I3">
        <v>341.5915068668745</v>
      </c>
      <c r="J3">
        <f>(I3-6)/43</f>
        <v>7.804453648066849</v>
      </c>
      <c r="K3">
        <f>EXP(J3)</f>
        <v>2451.4958005241842</v>
      </c>
      <c r="L3">
        <f>K3*43</f>
        <v>105414.31942253992</v>
      </c>
      <c r="M3">
        <f>1-L3/$F$2</f>
        <v>0.43288730880136195</v>
      </c>
      <c r="O3" s="3">
        <f>I3-TON2!$H$2</f>
        <v>1.308883046101812</v>
      </c>
      <c r="P3">
        <f>EXP(-O3/2)</f>
        <v>0.5197322400265564</v>
      </c>
      <c r="Q3" s="4">
        <f>P3/SUM(TON1!$P$2:$P$3,TON2!$P$2:$P$3)</f>
        <v>0.30839836244028834</v>
      </c>
    </row>
    <row r="4" spans="1:15" ht="12.75">
      <c r="A4" t="s">
        <v>0</v>
      </c>
      <c r="B4">
        <v>23.194676161755098</v>
      </c>
      <c r="C4">
        <v>26.938213868241785</v>
      </c>
      <c r="D4">
        <v>91.65292809447386</v>
      </c>
      <c r="O4" s="3"/>
    </row>
    <row r="5" spans="1:15" ht="12.75">
      <c r="A5" t="s">
        <v>1</v>
      </c>
      <c r="B5">
        <v>0.01657939323163027</v>
      </c>
      <c r="C5">
        <v>0.006175862404949495</v>
      </c>
      <c r="O5" s="3"/>
    </row>
    <row r="6" ht="12.75">
      <c r="O6" s="3"/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15" ht="12.75">
      <c r="A9" t="s">
        <v>10</v>
      </c>
      <c r="B9">
        <v>-18.598867912666535</v>
      </c>
      <c r="C9">
        <v>-120.01367823470247</v>
      </c>
      <c r="D9">
        <v>82.8159424093694</v>
      </c>
      <c r="E9">
        <v>63.570370896732385</v>
      </c>
      <c r="F9">
        <v>298.71613740858635</v>
      </c>
      <c r="O9" s="3"/>
    </row>
    <row r="10" spans="1:15" ht="12.75">
      <c r="A10" t="s">
        <v>11</v>
      </c>
      <c r="B10">
        <v>-8.060625940982732</v>
      </c>
      <c r="C10">
        <v>-109.98149131736636</v>
      </c>
      <c r="D10">
        <v>93.8602394354009</v>
      </c>
      <c r="E10">
        <v>108.60194602499949</v>
      </c>
      <c r="F10">
        <v>286.9689523114069</v>
      </c>
      <c r="O10" s="3"/>
    </row>
    <row r="11" spans="1:15" ht="12.75">
      <c r="A11" t="s">
        <v>12</v>
      </c>
      <c r="B11">
        <v>3.8972092840000983</v>
      </c>
      <c r="C11">
        <v>-96.3934091914658</v>
      </c>
      <c r="D11">
        <v>104.187827759466</v>
      </c>
      <c r="E11">
        <v>141.37159872497682</v>
      </c>
      <c r="F11">
        <v>438.5601131602234</v>
      </c>
      <c r="O11" s="3"/>
    </row>
    <row r="12" spans="1:15" ht="12.75">
      <c r="A12" t="s">
        <v>13</v>
      </c>
      <c r="B12">
        <v>27.178451833070426</v>
      </c>
      <c r="C12">
        <v>-74.1365063684468</v>
      </c>
      <c r="D12">
        <v>128.49341003458767</v>
      </c>
      <c r="E12">
        <v>118.01286920079099</v>
      </c>
      <c r="F12">
        <v>360.166834511139</v>
      </c>
      <c r="O12" s="3"/>
    </row>
    <row r="13" spans="1:6" ht="12.75">
      <c r="A13" t="s">
        <v>14</v>
      </c>
      <c r="B13">
        <v>8.676952500609048</v>
      </c>
      <c r="C13">
        <v>-92.89091529682892</v>
      </c>
      <c r="D13">
        <v>110.24482029804702</v>
      </c>
      <c r="E13">
        <v>63.33796338611866</v>
      </c>
      <c r="F13">
        <v>155.2732266775692</v>
      </c>
    </row>
    <row r="14" spans="1:6" ht="12.75">
      <c r="A14" t="s">
        <v>15</v>
      </c>
      <c r="B14">
        <v>-161.68180625754525</v>
      </c>
      <c r="C14">
        <v>-248.96967303112945</v>
      </c>
      <c r="D14">
        <v>-74.39393948396103</v>
      </c>
      <c r="E14">
        <v>101.07120542622151</v>
      </c>
      <c r="F14">
        <v>867.8639260401364</v>
      </c>
    </row>
    <row r="15" spans="1:6" ht="12.75">
      <c r="A15" t="s">
        <v>16</v>
      </c>
      <c r="B15">
        <v>-0.975960909495015</v>
      </c>
      <c r="C15">
        <v>-101.64922180175661</v>
      </c>
      <c r="D15">
        <v>99.69729998276658</v>
      </c>
      <c r="E15">
        <v>95.36427131464238</v>
      </c>
      <c r="F15">
        <v>215.71683000640468</v>
      </c>
    </row>
    <row r="16" spans="1:6" ht="12.75">
      <c r="A16" t="s">
        <v>17</v>
      </c>
      <c r="B16">
        <v>30.254367697164753</v>
      </c>
      <c r="C16">
        <v>-70.59211025715669</v>
      </c>
      <c r="D16">
        <v>131.1008456514862</v>
      </c>
      <c r="E16">
        <v>54.48299487319606</v>
      </c>
      <c r="F16">
        <v>127.57881206886412</v>
      </c>
    </row>
    <row r="17" spans="1:6" ht="12.75">
      <c r="A17" t="s">
        <v>18</v>
      </c>
      <c r="B17">
        <v>26.566404092074663</v>
      </c>
      <c r="C17">
        <v>-73.67476132393539</v>
      </c>
      <c r="D17">
        <v>126.80756950808471</v>
      </c>
      <c r="E17">
        <v>43.149508091171214</v>
      </c>
      <c r="F17">
        <v>118.57540287262687</v>
      </c>
    </row>
    <row r="18" spans="1:6" ht="12.75">
      <c r="A18" t="s">
        <v>19</v>
      </c>
      <c r="B18">
        <v>-11.748422959753782</v>
      </c>
      <c r="C18">
        <v>-113.2689591089397</v>
      </c>
      <c r="D18">
        <v>89.77211318943213</v>
      </c>
      <c r="E18">
        <v>75.94402020895392</v>
      </c>
      <c r="F18">
        <v>152.64637693036968</v>
      </c>
    </row>
    <row r="19" spans="1:6" ht="12.75">
      <c r="A19" t="s">
        <v>20</v>
      </c>
      <c r="B19">
        <v>-18.148085341040357</v>
      </c>
      <c r="C19">
        <v>-118.66265330093687</v>
      </c>
      <c r="D19">
        <v>82.36648261885615</v>
      </c>
      <c r="E19">
        <v>57.81127312544149</v>
      </c>
      <c r="F19">
        <v>94.4214484063653</v>
      </c>
    </row>
    <row r="20" spans="1:6" ht="12.75">
      <c r="A20" t="s">
        <v>21</v>
      </c>
      <c r="B20">
        <v>-21.878737059704285</v>
      </c>
      <c r="C20">
        <v>-122.31547531033274</v>
      </c>
      <c r="D20">
        <v>78.55800119092419</v>
      </c>
      <c r="E20">
        <v>57.81127312544149</v>
      </c>
      <c r="F20">
        <v>82.05329311292985</v>
      </c>
    </row>
    <row r="21" spans="1:6" ht="12.75">
      <c r="A21" t="s">
        <v>22</v>
      </c>
      <c r="B21">
        <v>-38.80814853757274</v>
      </c>
      <c r="C21">
        <v>-137.43694580516276</v>
      </c>
      <c r="D21">
        <v>59.82064873001729</v>
      </c>
      <c r="E21">
        <v>84.80639270886532</v>
      </c>
      <c r="F21">
        <v>174.50575541530748</v>
      </c>
    </row>
    <row r="22" spans="1:6" ht="12.75">
      <c r="A22" t="s">
        <v>23</v>
      </c>
      <c r="B22">
        <v>-18.960312841463647</v>
      </c>
      <c r="C22">
        <v>-117.3832590966693</v>
      </c>
      <c r="D22">
        <v>79.46263341374201</v>
      </c>
      <c r="E22">
        <v>86.32108777863861</v>
      </c>
      <c r="F22">
        <v>143.44219544217785</v>
      </c>
    </row>
    <row r="23" spans="1:6" ht="12.75">
      <c r="A23" t="s">
        <v>24</v>
      </c>
      <c r="B23">
        <v>-0.12717687684980206</v>
      </c>
      <c r="C23">
        <v>-100.99244607387814</v>
      </c>
      <c r="D23">
        <v>100.73809232017854</v>
      </c>
      <c r="E23">
        <v>45.10938912615163</v>
      </c>
      <c r="F23">
        <v>101.63711255763566</v>
      </c>
    </row>
    <row r="24" spans="1:6" ht="12.75">
      <c r="A24" t="s">
        <v>25</v>
      </c>
      <c r="B24">
        <v>-11.195647048422728</v>
      </c>
      <c r="C24">
        <v>-112.63597692174402</v>
      </c>
      <c r="D24">
        <v>90.24468282489856</v>
      </c>
      <c r="E24">
        <v>64.07967463995506</v>
      </c>
      <c r="F24">
        <v>110.41999090051561</v>
      </c>
    </row>
    <row r="25" spans="1:6" ht="12.75">
      <c r="A25" t="s">
        <v>26</v>
      </c>
      <c r="B25">
        <v>-6.383826057959411</v>
      </c>
      <c r="C25">
        <v>-108.17407548381154</v>
      </c>
      <c r="D25">
        <v>95.40642336789271</v>
      </c>
      <c r="E25">
        <v>65.71736650860976</v>
      </c>
      <c r="F25">
        <v>306.87911609115133</v>
      </c>
    </row>
    <row r="26" spans="1:6" ht="12.75">
      <c r="A26" t="s">
        <v>27</v>
      </c>
      <c r="B26">
        <v>55.10759248336725</v>
      </c>
      <c r="C26">
        <v>-44.52270844576599</v>
      </c>
      <c r="D26">
        <v>154.73789341250048</v>
      </c>
      <c r="E26">
        <v>50.865727344331965</v>
      </c>
      <c r="F26">
        <v>491.9048492838988</v>
      </c>
    </row>
    <row r="27" spans="1:6" ht="12.75">
      <c r="A27" t="s">
        <v>28</v>
      </c>
      <c r="B27">
        <v>-91.58106474234279</v>
      </c>
      <c r="C27">
        <v>-168.79599886243255</v>
      </c>
      <c r="D27">
        <v>-14.36613062225301</v>
      </c>
      <c r="E27">
        <v>154.4965922375435</v>
      </c>
      <c r="F27">
        <v>411.99039361866267</v>
      </c>
    </row>
    <row r="28" spans="1:6" ht="12.75">
      <c r="A28" t="s">
        <v>29</v>
      </c>
      <c r="B28">
        <v>-22.17555622131497</v>
      </c>
      <c r="C28">
        <v>-122.82687229067011</v>
      </c>
      <c r="D28">
        <v>78.47575984804016</v>
      </c>
      <c r="E28">
        <v>63.943843892472366</v>
      </c>
      <c r="F28">
        <v>104.51429388895073</v>
      </c>
    </row>
    <row r="29" spans="1:6" ht="12.75">
      <c r="A29" t="s">
        <v>30</v>
      </c>
      <c r="B29">
        <v>11.254449320347618</v>
      </c>
      <c r="C29">
        <v>-89.9153231256281</v>
      </c>
      <c r="D29">
        <v>112.42422176632334</v>
      </c>
      <c r="E29">
        <v>64.19498441898952</v>
      </c>
      <c r="F29">
        <v>108.95968206932798</v>
      </c>
    </row>
    <row r="30" spans="1:6" ht="12.75">
      <c r="A30" t="s">
        <v>31</v>
      </c>
      <c r="B30">
        <v>-20.125095762720207</v>
      </c>
      <c r="C30">
        <v>-119.6542469664743</v>
      </c>
      <c r="D30">
        <v>79.40405544103389</v>
      </c>
      <c r="E30">
        <v>109.80702007716707</v>
      </c>
      <c r="F30">
        <v>157.5351039711575</v>
      </c>
    </row>
    <row r="31" spans="1:6" ht="12.75">
      <c r="A31" t="s">
        <v>32</v>
      </c>
      <c r="B31">
        <v>-10.115144821003085</v>
      </c>
      <c r="C31">
        <v>-111.9876209413697</v>
      </c>
      <c r="D31">
        <v>91.75733129936353</v>
      </c>
      <c r="E31">
        <v>70.86152874948462</v>
      </c>
      <c r="F31">
        <v>253.05540699927275</v>
      </c>
    </row>
    <row r="32" spans="1:6" ht="12.75">
      <c r="A32" t="s">
        <v>33</v>
      </c>
      <c r="B32">
        <v>-26.908823495017003</v>
      </c>
      <c r="C32">
        <v>-125.40104761592798</v>
      </c>
      <c r="D32">
        <v>71.58340062589397</v>
      </c>
      <c r="E32">
        <v>161.769849606193</v>
      </c>
      <c r="F32">
        <v>728.544338559022</v>
      </c>
    </row>
    <row r="33" spans="1:6" ht="12.75">
      <c r="A33" t="s">
        <v>34</v>
      </c>
      <c r="B33">
        <v>7.771175366621222</v>
      </c>
      <c r="C33">
        <v>-93.18012579616544</v>
      </c>
      <c r="D33">
        <v>108.72247652940788</v>
      </c>
      <c r="E33">
        <v>96.11661154352433</v>
      </c>
      <c r="F33">
        <v>187.11947528105574</v>
      </c>
    </row>
    <row r="34" spans="1:6" ht="12.75">
      <c r="A34" t="s">
        <v>35</v>
      </c>
      <c r="B34">
        <v>14.361776300269774</v>
      </c>
      <c r="C34">
        <v>-86.90085161205775</v>
      </c>
      <c r="D34">
        <v>115.62440421259731</v>
      </c>
      <c r="E34">
        <v>53.946959478779526</v>
      </c>
      <c r="F34">
        <v>123.28599098175866</v>
      </c>
    </row>
    <row r="35" spans="1:6" ht="12.75">
      <c r="A35" t="s">
        <v>36</v>
      </c>
      <c r="B35">
        <v>-21.501713030356683</v>
      </c>
      <c r="C35">
        <v>-123.30390788512524</v>
      </c>
      <c r="D35">
        <v>80.30048182441188</v>
      </c>
      <c r="E35">
        <v>95.59645339590097</v>
      </c>
      <c r="F35">
        <v>341.9402299126723</v>
      </c>
    </row>
    <row r="36" spans="1:6" ht="12.75">
      <c r="A36" t="s">
        <v>37</v>
      </c>
      <c r="B36">
        <v>48.94100763656455</v>
      </c>
      <c r="C36">
        <v>-50.57784246959865</v>
      </c>
      <c r="D36">
        <v>148.45985774272776</v>
      </c>
      <c r="E36">
        <v>82.20441010329945</v>
      </c>
      <c r="F36">
        <v>734.9883412435054</v>
      </c>
    </row>
    <row r="37" spans="1:6" ht="12.75">
      <c r="A37" t="s">
        <v>38</v>
      </c>
      <c r="B37">
        <v>20.473036946423846</v>
      </c>
      <c r="C37">
        <v>-79.56741386122332</v>
      </c>
      <c r="D37">
        <v>120.51348775407101</v>
      </c>
      <c r="E37">
        <v>35.50188543926788</v>
      </c>
      <c r="F37">
        <v>109.826846834224</v>
      </c>
    </row>
    <row r="38" spans="1:6" ht="12.75">
      <c r="A38" t="s">
        <v>39</v>
      </c>
      <c r="B38">
        <v>116.79393802698667</v>
      </c>
      <c r="C38">
        <v>24.593032251734826</v>
      </c>
      <c r="D38">
        <v>208.9948438022385</v>
      </c>
      <c r="E38">
        <v>128.26139881940944</v>
      </c>
      <c r="F38">
        <v>760.9980678874985</v>
      </c>
    </row>
    <row r="39" spans="1:6" ht="12.75">
      <c r="A39" t="s">
        <v>40</v>
      </c>
      <c r="B39">
        <v>-79.86053170071557</v>
      </c>
      <c r="C39">
        <v>-156.69589397216902</v>
      </c>
      <c r="D39">
        <v>-3.025169429262121</v>
      </c>
      <c r="E39">
        <v>244.8064052704458</v>
      </c>
      <c r="F39">
        <v>178.56188027394796</v>
      </c>
    </row>
    <row r="40" spans="1:6" ht="12.75">
      <c r="A40" t="s">
        <v>34</v>
      </c>
      <c r="B40">
        <v>-47.50730087479177</v>
      </c>
      <c r="C40">
        <v>-147.3126350833526</v>
      </c>
      <c r="D40">
        <v>52.29803333376907</v>
      </c>
      <c r="E40">
        <v>96.11661154352433</v>
      </c>
      <c r="F40">
        <v>129.01865477149917</v>
      </c>
    </row>
    <row r="41" spans="1:6" ht="12.75">
      <c r="A41" t="s">
        <v>41</v>
      </c>
      <c r="B41">
        <v>-35.892151827589586</v>
      </c>
      <c r="C41">
        <v>-136.74473365433215</v>
      </c>
      <c r="D41">
        <v>64.96042999915299</v>
      </c>
      <c r="E41">
        <v>124.81908407897664</v>
      </c>
      <c r="F41">
        <v>354.1572788527491</v>
      </c>
    </row>
    <row r="42" spans="1:6" ht="12.75">
      <c r="A42" t="s">
        <v>42</v>
      </c>
      <c r="B42">
        <v>13.583638970360326</v>
      </c>
      <c r="C42">
        <v>-87.57709115235328</v>
      </c>
      <c r="D42">
        <v>114.74436909307393</v>
      </c>
      <c r="E42">
        <v>76.75570336764525</v>
      </c>
      <c r="F42">
        <v>291.6056591222188</v>
      </c>
    </row>
    <row r="43" spans="1:6" ht="12.75">
      <c r="A43" t="s">
        <v>43</v>
      </c>
      <c r="B43">
        <v>-9.62857141579309</v>
      </c>
      <c r="C43">
        <v>-110.67882696821243</v>
      </c>
      <c r="D43">
        <v>91.42168413662625</v>
      </c>
      <c r="E43">
        <v>106.06353339864981</v>
      </c>
      <c r="F43">
        <v>248.9670777108483</v>
      </c>
    </row>
    <row r="44" spans="1:6" ht="12.75">
      <c r="A44" t="s">
        <v>44</v>
      </c>
      <c r="B44">
        <v>134.36290893609188</v>
      </c>
      <c r="C44">
        <v>52.79332100268607</v>
      </c>
      <c r="D44">
        <v>215.9324968694977</v>
      </c>
      <c r="E44">
        <v>210.7210601079402</v>
      </c>
      <c r="F44">
        <v>1067.704956963564</v>
      </c>
    </row>
    <row r="45" spans="1:6" ht="12.75">
      <c r="A45" t="s">
        <v>45</v>
      </c>
      <c r="B45">
        <v>-6.707007274872687</v>
      </c>
      <c r="C45">
        <v>-108.04851315739589</v>
      </c>
      <c r="D45">
        <v>94.63449860765053</v>
      </c>
      <c r="E45">
        <v>56.01941493502604</v>
      </c>
      <c r="F45">
        <v>297.76631795432064</v>
      </c>
    </row>
    <row r="46" spans="1:6" ht="12.75">
      <c r="A46" t="s">
        <v>46</v>
      </c>
      <c r="B46">
        <v>66.07245590625084</v>
      </c>
      <c r="C46">
        <v>-30.951445879845906</v>
      </c>
      <c r="D46">
        <v>163.09635769234757</v>
      </c>
      <c r="E46">
        <v>141.79719234129522</v>
      </c>
      <c r="F46">
        <v>596.6435945519776</v>
      </c>
    </row>
    <row r="47" spans="1:6" ht="12.75">
      <c r="A47" t="s">
        <v>47</v>
      </c>
      <c r="B47">
        <v>58.91064237669548</v>
      </c>
      <c r="C47">
        <v>-37.497399322381696</v>
      </c>
      <c r="D47">
        <v>155.31868407577264</v>
      </c>
      <c r="E47">
        <v>116.29668163512417</v>
      </c>
      <c r="F47">
        <v>599.851558404945</v>
      </c>
    </row>
    <row r="48" spans="1:6" ht="12.75">
      <c r="A48" t="s">
        <v>48</v>
      </c>
      <c r="B48">
        <v>17.780027431369533</v>
      </c>
      <c r="C48">
        <v>-79.99628591660421</v>
      </c>
      <c r="D48">
        <v>115.55634077934327</v>
      </c>
      <c r="E48">
        <v>31.191977949574344</v>
      </c>
      <c r="F48">
        <v>99.21882416661369</v>
      </c>
    </row>
    <row r="49" spans="1:6" ht="12.75">
      <c r="A49" t="s">
        <v>49</v>
      </c>
      <c r="B49">
        <v>54.14454054241082</v>
      </c>
      <c r="C49">
        <v>-45.75623588566921</v>
      </c>
      <c r="D49">
        <v>154.04531697049086</v>
      </c>
      <c r="E49">
        <v>121.98510369556962</v>
      </c>
      <c r="F49">
        <v>552.3779351096625</v>
      </c>
    </row>
    <row r="50" spans="1:6" ht="12.75">
      <c r="A50" t="s">
        <v>50</v>
      </c>
      <c r="B50">
        <v>-8.627295802002223</v>
      </c>
      <c r="C50">
        <v>-109.97359595833177</v>
      </c>
      <c r="D50">
        <v>92.71900435432732</v>
      </c>
      <c r="E50">
        <v>54.95753359340314</v>
      </c>
      <c r="F50">
        <v>56.93030387126528</v>
      </c>
    </row>
    <row r="51" spans="1:6" ht="12.75">
      <c r="A51" t="s">
        <v>51</v>
      </c>
      <c r="B51">
        <v>-18.93270093870389</v>
      </c>
      <c r="C51">
        <v>-120.29727826419762</v>
      </c>
      <c r="D51">
        <v>82.43187638678984</v>
      </c>
      <c r="E51">
        <v>77.98081585652982</v>
      </c>
      <c r="F51">
        <v>123.85854131933104</v>
      </c>
    </row>
    <row r="55" spans="1:5" ht="12.75">
      <c r="A55" t="s">
        <v>4</v>
      </c>
      <c r="B55" t="s">
        <v>5</v>
      </c>
      <c r="C55" t="s">
        <v>6</v>
      </c>
      <c r="D55" t="s">
        <v>7</v>
      </c>
      <c r="E55" t="s">
        <v>8</v>
      </c>
    </row>
    <row r="56" spans="1:4" ht="12.75">
      <c r="A56">
        <v>0.432887308801362</v>
      </c>
      <c r="B56">
        <v>15.2663594209616</v>
      </c>
      <c r="C56">
        <v>1.1840971235E-05</v>
      </c>
      <c r="D56">
        <v>2635.35798556349</v>
      </c>
    </row>
    <row r="57" spans="2:4" ht="12.75">
      <c r="B57" t="s">
        <v>138</v>
      </c>
      <c r="C57" t="s">
        <v>139</v>
      </c>
      <c r="D57" t="s">
        <v>3</v>
      </c>
    </row>
    <row r="58" spans="2:4" ht="12.75">
      <c r="B58">
        <v>39.5963686243364</v>
      </c>
      <c r="C58">
        <v>-17.4756578416402</v>
      </c>
      <c r="D58">
        <v>91.7318746383462</v>
      </c>
    </row>
    <row r="59" spans="2:3" ht="12.75">
      <c r="B59">
        <v>1.0735325113E-05</v>
      </c>
      <c r="C59">
        <v>0.033158281111165</v>
      </c>
    </row>
    <row r="61" spans="2:6" ht="12.75">
      <c r="B61" t="s">
        <v>52</v>
      </c>
      <c r="C61" t="s">
        <v>53</v>
      </c>
      <c r="D61" t="s">
        <v>53</v>
      </c>
      <c r="E61" t="s">
        <v>54</v>
      </c>
      <c r="F61" t="s">
        <v>55</v>
      </c>
    </row>
    <row r="62" spans="1:6" ht="12.75">
      <c r="A62" t="s">
        <v>10</v>
      </c>
      <c r="B62">
        <v>-31.4048256400609</v>
      </c>
      <c r="C62">
        <v>-133.232940721621</v>
      </c>
      <c r="D62">
        <v>70.4232894414992</v>
      </c>
      <c r="E62">
        <v>76.3763286241268</v>
      </c>
      <c r="F62">
        <v>298.71613740858635</v>
      </c>
    </row>
    <row r="63" spans="1:6" ht="12.75">
      <c r="A63" t="s">
        <v>11</v>
      </c>
      <c r="B63">
        <v>-30.3986579398561</v>
      </c>
      <c r="C63">
        <v>-131.883879377256</v>
      </c>
      <c r="D63">
        <v>71.0865634975443</v>
      </c>
      <c r="E63">
        <v>130.939978023872</v>
      </c>
      <c r="F63">
        <v>286.9689523114069</v>
      </c>
    </row>
    <row r="64" spans="1:6" ht="12.75">
      <c r="A64" t="s">
        <v>12</v>
      </c>
      <c r="B64">
        <v>-11.5087559143476</v>
      </c>
      <c r="C64">
        <v>-112.381348029311</v>
      </c>
      <c r="D64">
        <v>89.3638362006163</v>
      </c>
      <c r="E64">
        <v>156.777563923324</v>
      </c>
      <c r="F64">
        <v>438.5601131602234</v>
      </c>
    </row>
    <row r="65" spans="1:6" ht="12.75">
      <c r="A65" t="s">
        <v>13</v>
      </c>
      <c r="B65">
        <v>11.4510587005864</v>
      </c>
      <c r="C65">
        <v>-90.858199998804</v>
      </c>
      <c r="D65">
        <v>113.760317399976</v>
      </c>
      <c r="E65">
        <v>133.740262333275</v>
      </c>
      <c r="F65">
        <v>360.166834511139</v>
      </c>
    </row>
    <row r="66" spans="1:6" ht="12.75">
      <c r="A66" t="s">
        <v>14</v>
      </c>
      <c r="B66">
        <v>2.85067585479696</v>
      </c>
      <c r="C66">
        <v>-100.623419650413</v>
      </c>
      <c r="D66">
        <v>106.324771360006</v>
      </c>
      <c r="E66">
        <v>69.1642400319307</v>
      </c>
      <c r="F66">
        <v>155.2732266775692</v>
      </c>
    </row>
    <row r="67" spans="1:6" ht="12.75">
      <c r="A67" t="s">
        <v>15</v>
      </c>
      <c r="B67">
        <v>-156.975279107666</v>
      </c>
      <c r="C67">
        <v>-247.260137142333</v>
      </c>
      <c r="D67">
        <v>-66.6904210730004</v>
      </c>
      <c r="E67">
        <v>96.3646782763431</v>
      </c>
      <c r="F67">
        <v>867.8639260401364</v>
      </c>
    </row>
    <row r="68" spans="1:6" ht="12.75">
      <c r="A68" t="s">
        <v>16</v>
      </c>
      <c r="B68">
        <v>-28.8179108594972</v>
      </c>
      <c r="C68">
        <v>-131.524775331093</v>
      </c>
      <c r="D68">
        <v>73.8889536120987</v>
      </c>
      <c r="E68">
        <v>123.206221264644</v>
      </c>
      <c r="F68">
        <v>215.71683000640468</v>
      </c>
    </row>
    <row r="69" spans="1:6" ht="12.75">
      <c r="A69" t="s">
        <v>17</v>
      </c>
      <c r="B69">
        <v>19.3623516159341</v>
      </c>
      <c r="C69">
        <v>-83.0809229052051</v>
      </c>
      <c r="D69">
        <v>121.805626137073</v>
      </c>
      <c r="E69">
        <v>65.3750109544266</v>
      </c>
      <c r="F69">
        <v>127.57881206886412</v>
      </c>
    </row>
    <row r="70" spans="1:6" ht="12.75">
      <c r="A70" t="s">
        <v>18</v>
      </c>
      <c r="B70">
        <v>11.5978232126582</v>
      </c>
      <c r="C70">
        <v>-89.9059458125435</v>
      </c>
      <c r="D70">
        <v>113.10159223786</v>
      </c>
      <c r="E70">
        <v>58.1180889705876</v>
      </c>
      <c r="F70">
        <v>118.57540287262687</v>
      </c>
    </row>
    <row r="71" spans="1:6" ht="12.75">
      <c r="A71" t="s">
        <v>19</v>
      </c>
      <c r="B71">
        <v>2.59768502706346</v>
      </c>
      <c r="C71">
        <v>-97.7534897370995</v>
      </c>
      <c r="D71">
        <v>102.948859791226</v>
      </c>
      <c r="E71">
        <v>61.5979122221366</v>
      </c>
      <c r="F71">
        <v>152.64637693036968</v>
      </c>
    </row>
    <row r="72" spans="1:6" ht="12.75">
      <c r="A72" t="s">
        <v>20</v>
      </c>
      <c r="B72">
        <v>15.2517359702824</v>
      </c>
      <c r="C72">
        <v>-84.314867818309</v>
      </c>
      <c r="D72">
        <v>114.818339758873</v>
      </c>
      <c r="E72">
        <v>24.4114518141186</v>
      </c>
      <c r="F72">
        <v>94.4214484063653</v>
      </c>
    </row>
    <row r="73" spans="1:6" ht="12.75">
      <c r="A73" t="s">
        <v>21</v>
      </c>
      <c r="B73">
        <v>11.5210842516185</v>
      </c>
      <c r="C73">
        <v>-88.0980390915072</v>
      </c>
      <c r="D73">
        <v>111.140207594744</v>
      </c>
      <c r="E73">
        <v>24.4114518141186</v>
      </c>
      <c r="F73">
        <v>82.05329311292985</v>
      </c>
    </row>
    <row r="74" spans="1:6" ht="12.75">
      <c r="A74" t="s">
        <v>22</v>
      </c>
      <c r="B74">
        <v>9.10142809144759</v>
      </c>
      <c r="C74">
        <v>-91.6482928989455</v>
      </c>
      <c r="D74">
        <v>109.85114908184</v>
      </c>
      <c r="E74">
        <v>36.8968160798449</v>
      </c>
      <c r="F74">
        <v>174.50575541530748</v>
      </c>
    </row>
    <row r="75" spans="1:6" ht="12.75">
      <c r="A75" t="s">
        <v>23</v>
      </c>
      <c r="B75">
        <v>31.386326806061</v>
      </c>
      <c r="C75">
        <v>-69.033259666277</v>
      </c>
      <c r="D75">
        <v>131.805913278399</v>
      </c>
      <c r="E75">
        <v>35.9744481311138</v>
      </c>
      <c r="F75">
        <v>143.44219544217785</v>
      </c>
    </row>
    <row r="76" spans="1:6" ht="12.75">
      <c r="A76" t="s">
        <v>24</v>
      </c>
      <c r="B76">
        <v>-13.9615390703871</v>
      </c>
      <c r="C76">
        <v>-116.710209414969</v>
      </c>
      <c r="D76">
        <v>88.7871312741948</v>
      </c>
      <c r="E76">
        <v>58.9437513196889</v>
      </c>
      <c r="F76">
        <v>101.63711255763566</v>
      </c>
    </row>
    <row r="77" spans="1:6" ht="12.75">
      <c r="A77" t="s">
        <v>25</v>
      </c>
      <c r="B77">
        <v>-21.9433548492265</v>
      </c>
      <c r="C77">
        <v>-125.351947179521</v>
      </c>
      <c r="D77">
        <v>81.4652374810687</v>
      </c>
      <c r="E77">
        <v>74.8273824407589</v>
      </c>
      <c r="F77">
        <v>110.41999090051561</v>
      </c>
    </row>
    <row r="78" spans="1:6" ht="12.75">
      <c r="A78" t="s">
        <v>26</v>
      </c>
      <c r="B78">
        <v>-15.3455740983165</v>
      </c>
      <c r="C78">
        <v>-118.4163620637</v>
      </c>
      <c r="D78">
        <v>87.7252138670672</v>
      </c>
      <c r="E78">
        <v>74.6791145489669</v>
      </c>
      <c r="F78">
        <v>306.87911609115133</v>
      </c>
    </row>
    <row r="79" spans="1:6" ht="12.75">
      <c r="A79" t="s">
        <v>27</v>
      </c>
      <c r="B79">
        <v>73.023614202687</v>
      </c>
      <c r="C79">
        <v>-24.199419726563</v>
      </c>
      <c r="D79">
        <v>170.246648131937</v>
      </c>
      <c r="E79">
        <v>32.9497056250121</v>
      </c>
      <c r="F79">
        <v>491.9048492838988</v>
      </c>
    </row>
    <row r="80" spans="1:6" ht="12.75">
      <c r="A80" t="s">
        <v>28</v>
      </c>
      <c r="B80">
        <v>-36.0336417092409</v>
      </c>
      <c r="C80">
        <v>-137.802421659699</v>
      </c>
      <c r="D80">
        <v>65.735138241218</v>
      </c>
      <c r="E80">
        <v>98.9491692044416</v>
      </c>
      <c r="F80">
        <v>411.99039361866267</v>
      </c>
    </row>
    <row r="81" spans="1:6" ht="12.75">
      <c r="A81" t="s">
        <v>29</v>
      </c>
      <c r="B81">
        <v>-11.7596649711063</v>
      </c>
      <c r="C81">
        <v>-111.569436610027</v>
      </c>
      <c r="D81">
        <v>88.0501066678152</v>
      </c>
      <c r="E81">
        <v>53.5279526422637</v>
      </c>
      <c r="F81">
        <v>104.51429388895073</v>
      </c>
    </row>
    <row r="82" spans="1:6" ht="12.75">
      <c r="A82" t="s">
        <v>30</v>
      </c>
      <c r="B82">
        <v>-3.33893796302788</v>
      </c>
      <c r="C82">
        <v>-107.064531802316</v>
      </c>
      <c r="D82">
        <v>100.386655876261</v>
      </c>
      <c r="E82">
        <v>78.788371702365</v>
      </c>
      <c r="F82">
        <v>108.95968206932798</v>
      </c>
    </row>
    <row r="83" spans="1:6" ht="12.75">
      <c r="A83" t="s">
        <v>31</v>
      </c>
      <c r="B83">
        <v>-12.6016230624624</v>
      </c>
      <c r="C83">
        <v>-111.873056851768</v>
      </c>
      <c r="D83">
        <v>86.6698107268433</v>
      </c>
      <c r="E83">
        <v>102.283547376909</v>
      </c>
      <c r="F83">
        <v>157.5351039711575</v>
      </c>
    </row>
    <row r="84" spans="1:6" ht="12.75">
      <c r="A84" t="s">
        <v>32</v>
      </c>
      <c r="B84">
        <v>-21.2833550944733</v>
      </c>
      <c r="C84">
        <v>-123.999058215097</v>
      </c>
      <c r="D84">
        <v>81.4323480261503</v>
      </c>
      <c r="E84">
        <v>82.0297390229549</v>
      </c>
      <c r="F84">
        <v>253.05540699927275</v>
      </c>
    </row>
    <row r="85" spans="1:6" ht="12.75">
      <c r="A85" t="s">
        <v>33</v>
      </c>
      <c r="B85">
        <v>1.26067989748014</v>
      </c>
      <c r="C85">
        <v>-100.590564456633</v>
      </c>
      <c r="D85">
        <v>103.111924251593</v>
      </c>
      <c r="E85">
        <v>133.600346213695</v>
      </c>
      <c r="F85">
        <v>728.544338559022</v>
      </c>
    </row>
    <row r="86" spans="1:6" ht="12.75">
      <c r="A86" t="s">
        <v>34</v>
      </c>
      <c r="B86">
        <v>-6.91491373382618</v>
      </c>
      <c r="C86">
        <v>-110.364053716175</v>
      </c>
      <c r="D86">
        <v>96.5342262485234</v>
      </c>
      <c r="E86">
        <v>110.802700643971</v>
      </c>
      <c r="F86">
        <v>187.11947528105574</v>
      </c>
    </row>
    <row r="87" spans="1:6" ht="12.75">
      <c r="A87" t="s">
        <v>35</v>
      </c>
      <c r="B87">
        <v>31.4328529277841</v>
      </c>
      <c r="C87">
        <v>-68.6983655616925</v>
      </c>
      <c r="D87">
        <v>131.56407141726</v>
      </c>
      <c r="E87">
        <v>36.8758828512651</v>
      </c>
      <c r="F87">
        <v>123.28599098175866</v>
      </c>
    </row>
    <row r="88" spans="1:6" ht="12.75">
      <c r="A88" t="s">
        <v>36</v>
      </c>
      <c r="B88">
        <v>-31.3810264658194</v>
      </c>
      <c r="C88">
        <v>-134.603807054917</v>
      </c>
      <c r="D88">
        <v>71.8417541232786</v>
      </c>
      <c r="E88">
        <v>105.475766831363</v>
      </c>
      <c r="F88">
        <v>341.9402299126723</v>
      </c>
    </row>
    <row r="89" spans="1:6" ht="12.75">
      <c r="A89" t="s">
        <v>37</v>
      </c>
      <c r="B89">
        <v>57.4423453701156</v>
      </c>
      <c r="C89">
        <v>-43.8505819379407</v>
      </c>
      <c r="D89">
        <v>158.735272678172</v>
      </c>
      <c r="E89">
        <v>73.7030723697483</v>
      </c>
      <c r="F89">
        <v>734.9883412435054</v>
      </c>
    </row>
    <row r="90" spans="1:6" ht="12.75">
      <c r="A90" t="s">
        <v>38</v>
      </c>
      <c r="B90">
        <v>-1.39361610400391</v>
      </c>
      <c r="C90">
        <v>-102.91050398309</v>
      </c>
      <c r="D90">
        <v>100.123271775082</v>
      </c>
      <c r="E90">
        <v>57.3685384896956</v>
      </c>
      <c r="F90">
        <v>109.826846834224</v>
      </c>
    </row>
    <row r="91" spans="1:6" ht="12.75">
      <c r="A91" t="s">
        <v>39</v>
      </c>
      <c r="B91">
        <v>121.965275837025</v>
      </c>
      <c r="C91">
        <v>28.3088472648863</v>
      </c>
      <c r="D91">
        <v>215.621704409165</v>
      </c>
      <c r="E91">
        <v>123.09006100937</v>
      </c>
      <c r="F91">
        <v>760.9980678874985</v>
      </c>
    </row>
    <row r="92" spans="1:6" ht="12.75">
      <c r="A92" t="s">
        <v>40</v>
      </c>
      <c r="B92">
        <v>-50.4517209630962</v>
      </c>
      <c r="C92">
        <v>-125.121895105984</v>
      </c>
      <c r="D92">
        <v>24.2184531797919</v>
      </c>
      <c r="E92">
        <v>215.397594532826</v>
      </c>
      <c r="F92">
        <v>178.56188027394796</v>
      </c>
    </row>
    <row r="93" spans="1:6" ht="12.75">
      <c r="A93" t="s">
        <v>34</v>
      </c>
      <c r="B93">
        <v>-62.1933899752391</v>
      </c>
      <c r="C93">
        <v>-163.690226513694</v>
      </c>
      <c r="D93">
        <v>39.3034465632161</v>
      </c>
      <c r="E93">
        <v>110.802700643971</v>
      </c>
      <c r="F93">
        <v>129.01865477149917</v>
      </c>
    </row>
    <row r="94" spans="1:6" ht="12.75">
      <c r="A94" t="s">
        <v>41</v>
      </c>
      <c r="B94">
        <v>-51.5859882843142</v>
      </c>
      <c r="C94">
        <v>-151.999609689605</v>
      </c>
      <c r="D94">
        <v>48.8276331209769</v>
      </c>
      <c r="E94">
        <v>140.512920535701</v>
      </c>
      <c r="F94">
        <v>354.1572788527491</v>
      </c>
    </row>
    <row r="95" spans="1:6" ht="12.75">
      <c r="A95" t="s">
        <v>42</v>
      </c>
      <c r="B95">
        <v>21.0853378315053</v>
      </c>
      <c r="C95">
        <v>-81.8861243939656</v>
      </c>
      <c r="D95">
        <v>124.056800056976</v>
      </c>
      <c r="E95">
        <v>69.2540045065002</v>
      </c>
      <c r="F95">
        <v>291.6056591222188</v>
      </c>
    </row>
    <row r="96" spans="1:6" ht="12.75">
      <c r="A96" t="s">
        <v>43</v>
      </c>
      <c r="B96">
        <v>-28.9333651520587</v>
      </c>
      <c r="C96">
        <v>-131.611062281332</v>
      </c>
      <c r="D96">
        <v>73.744331977215</v>
      </c>
      <c r="E96">
        <v>125.368327134915</v>
      </c>
      <c r="F96">
        <v>248.9670777108483</v>
      </c>
    </row>
    <row r="97" spans="1:6" ht="12.75">
      <c r="A97" t="s">
        <v>44</v>
      </c>
      <c r="B97">
        <v>153.04116864095</v>
      </c>
      <c r="C97">
        <v>69.6390281753581</v>
      </c>
      <c r="D97">
        <v>236.443309106543</v>
      </c>
      <c r="E97">
        <v>192.042800403081</v>
      </c>
      <c r="F97">
        <v>1067.704956963564</v>
      </c>
    </row>
    <row r="98" spans="1:6" ht="12.75">
      <c r="A98" t="s">
        <v>45</v>
      </c>
      <c r="B98">
        <v>-35.2928068718657</v>
      </c>
      <c r="C98">
        <v>-136.871369311192</v>
      </c>
      <c r="D98">
        <v>66.2857555674609</v>
      </c>
      <c r="E98">
        <v>84.605214532019</v>
      </c>
      <c r="F98">
        <v>297.76631795432064</v>
      </c>
    </row>
    <row r="99" spans="1:6" ht="12.75">
      <c r="A99" t="s">
        <v>46</v>
      </c>
      <c r="B99">
        <v>36.0125263757997</v>
      </c>
      <c r="C99">
        <v>-62.444155138903</v>
      </c>
      <c r="D99">
        <v>134.469207890502</v>
      </c>
      <c r="E99">
        <v>171.857121871746</v>
      </c>
      <c r="F99">
        <v>596.6435945519776</v>
      </c>
    </row>
    <row r="100" spans="1:6" ht="12.75">
      <c r="A100" t="s">
        <v>47</v>
      </c>
      <c r="B100">
        <v>79.2048617828353</v>
      </c>
      <c r="C100">
        <v>-20.5073355220167</v>
      </c>
      <c r="D100">
        <v>178.917059087687</v>
      </c>
      <c r="E100">
        <v>96.0024622289842</v>
      </c>
      <c r="F100">
        <v>599.851558404945</v>
      </c>
    </row>
    <row r="101" spans="1:6" ht="12.75">
      <c r="A101" t="s">
        <v>48</v>
      </c>
      <c r="B101">
        <v>-32.7822231787282</v>
      </c>
      <c r="C101">
        <v>-134.259895207667</v>
      </c>
      <c r="D101">
        <v>68.6954488502105</v>
      </c>
      <c r="E101">
        <v>81.7542285596721</v>
      </c>
      <c r="F101">
        <v>99.21882416661369</v>
      </c>
    </row>
    <row r="102" spans="1:6" ht="12.75">
      <c r="A102" t="s">
        <v>49</v>
      </c>
      <c r="B102">
        <v>48.137565894999</v>
      </c>
      <c r="C102">
        <v>-53.6334012364073</v>
      </c>
      <c r="D102">
        <v>149.908533026405</v>
      </c>
      <c r="E102">
        <v>127.992078342981</v>
      </c>
      <c r="F102">
        <v>552.3779351096625</v>
      </c>
    </row>
    <row r="103" spans="1:6" ht="12.75">
      <c r="A103" t="s">
        <v>50</v>
      </c>
      <c r="B103">
        <v>-35.9468603766299</v>
      </c>
      <c r="C103">
        <v>-137.27755250794</v>
      </c>
      <c r="D103">
        <v>65.383831754681</v>
      </c>
      <c r="E103">
        <v>82.2770981680308</v>
      </c>
      <c r="F103">
        <v>56.93030387126528</v>
      </c>
    </row>
    <row r="104" spans="1:6" ht="12.75">
      <c r="A104" t="s">
        <v>51</v>
      </c>
      <c r="B104">
        <v>-5.47736690638117</v>
      </c>
      <c r="C104">
        <v>-105.925854784231</v>
      </c>
      <c r="D104">
        <v>94.9711209714688</v>
      </c>
      <c r="E104">
        <v>64.5254818242071</v>
      </c>
      <c r="F104">
        <v>123.85854131933104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4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2" max="2" width="10.140625" style="0" customWidth="1"/>
    <col min="3" max="3" width="9.7109375" style="0" hidden="1" customWidth="1"/>
    <col min="4" max="4" width="54.28125" style="0" customWidth="1"/>
    <col min="5" max="5" width="5.7109375" style="0" customWidth="1"/>
    <col min="6" max="6" width="9.421875" style="0" customWidth="1"/>
    <col min="8" max="8" width="18.57421875" style="0" customWidth="1"/>
    <col min="9" max="9" width="10.140625" style="0" customWidth="1"/>
    <col min="10" max="10" width="0" style="0" hidden="1" customWidth="1"/>
    <col min="11" max="11" width="54.28125" style="0" customWidth="1"/>
    <col min="12" max="12" width="5.7109375" style="0" customWidth="1"/>
    <col min="13" max="13" width="9.421875" style="0" customWidth="1"/>
  </cols>
  <sheetData>
    <row r="1" ht="13.5" thickBot="1"/>
    <row r="2" spans="2:13" ht="40.5" thickBot="1" thickTop="1">
      <c r="B2" s="12" t="s">
        <v>133</v>
      </c>
      <c r="C2" s="69" t="s">
        <v>127</v>
      </c>
      <c r="D2" s="13" t="s">
        <v>151</v>
      </c>
      <c r="E2" s="12" t="s">
        <v>128</v>
      </c>
      <c r="F2" s="13" t="s">
        <v>129</v>
      </c>
      <c r="I2" s="12" t="s">
        <v>133</v>
      </c>
      <c r="J2" s="69" t="s">
        <v>127</v>
      </c>
      <c r="K2" s="13" t="s">
        <v>151</v>
      </c>
      <c r="L2" s="12" t="s">
        <v>128</v>
      </c>
      <c r="M2" s="13" t="s">
        <v>129</v>
      </c>
    </row>
    <row r="3" spans="2:17" ht="39.75" thickTop="1">
      <c r="B3" s="74" t="s">
        <v>218</v>
      </c>
      <c r="C3" s="70">
        <v>1</v>
      </c>
      <c r="D3" s="40" t="s">
        <v>223</v>
      </c>
      <c r="E3" s="31">
        <f>_TN2!B2</f>
        <v>0.520435854679199</v>
      </c>
      <c r="F3" s="32" t="str">
        <f>CONCATENATE(ROUND(_TN2!Q2*100,0),"%")</f>
        <v>49%</v>
      </c>
      <c r="H3" s="20"/>
      <c r="I3" s="14" t="s">
        <v>62</v>
      </c>
      <c r="J3" s="71">
        <v>4</v>
      </c>
      <c r="K3" s="8" t="s">
        <v>249</v>
      </c>
      <c r="L3" s="9">
        <f>DOC4!B2</f>
        <v>0.6070200171551235</v>
      </c>
      <c r="M3" s="34" t="str">
        <f>CONCATENATE(ROUND(Q20*100,0),"%")</f>
        <v>65%</v>
      </c>
      <c r="Q3" s="39">
        <f>(SIO42!Q8)</f>
        <v>0.19493155849414817</v>
      </c>
    </row>
    <row r="4" spans="2:17" ht="39">
      <c r="B4" s="14" t="s">
        <v>218</v>
      </c>
      <c r="C4" s="71">
        <v>1</v>
      </c>
      <c r="D4" s="8" t="s">
        <v>227</v>
      </c>
      <c r="E4" s="9">
        <f>_TN2!A59</f>
        <v>0.504408604746997</v>
      </c>
      <c r="F4" s="64" t="str">
        <f>CONCATENATE(ROUND(_TN2!Q3*100,0),"%")</f>
        <v>24%</v>
      </c>
      <c r="I4" s="14" t="s">
        <v>62</v>
      </c>
      <c r="J4" s="71">
        <v>5</v>
      </c>
      <c r="K4" s="8" t="s">
        <v>250</v>
      </c>
      <c r="L4" s="9">
        <f>DOC5!B2</f>
        <v>0.6079918736401663</v>
      </c>
      <c r="M4" s="34" t="str">
        <f>CONCATENATE(ROUND(Q21*100,0),"%")</f>
        <v>25%</v>
      </c>
      <c r="Q4" s="39">
        <f>SIO42!Q7</f>
        <v>0.18649998946858853</v>
      </c>
    </row>
    <row r="5" spans="2:17" ht="26.25">
      <c r="B5" s="14" t="s">
        <v>218</v>
      </c>
      <c r="C5" s="71">
        <v>1</v>
      </c>
      <c r="D5" s="8" t="s">
        <v>237</v>
      </c>
      <c r="E5" s="9">
        <f>_TN3!B2</f>
        <v>0.5258932614862346</v>
      </c>
      <c r="F5" s="34" t="str">
        <f>CONCATENATE(ROUND(_TN3!Q2*100,0),"%")</f>
        <v>23%</v>
      </c>
      <c r="I5" s="14" t="s">
        <v>217</v>
      </c>
      <c r="J5" s="71">
        <v>1</v>
      </c>
      <c r="K5" s="8" t="s">
        <v>222</v>
      </c>
      <c r="L5" s="9">
        <f>POC1!B2</f>
        <v>0.1287225978954254</v>
      </c>
      <c r="M5" s="34" t="str">
        <f>CONCATENATE(ROUND(POC1!Q2*100,0),"%")</f>
        <v>100%</v>
      </c>
      <c r="Q5" s="39">
        <f>SIO42!Q4</f>
        <v>0.17285984598039728</v>
      </c>
    </row>
    <row r="6" spans="2:17" ht="27" customHeight="1">
      <c r="B6" s="14" t="s">
        <v>65</v>
      </c>
      <c r="C6" s="71">
        <v>2</v>
      </c>
      <c r="D6" s="8" t="s">
        <v>228</v>
      </c>
      <c r="E6" s="9">
        <f>(TDN2!M3)</f>
        <v>0.48853997948241423</v>
      </c>
      <c r="F6" s="34" t="str">
        <f>CONCATENATE(ROUND(Q6*100,0),"%")</f>
        <v>22%</v>
      </c>
      <c r="I6" s="14" t="s">
        <v>219</v>
      </c>
      <c r="J6" s="71">
        <v>1</v>
      </c>
      <c r="K6" s="8" t="s">
        <v>224</v>
      </c>
      <c r="L6" s="9">
        <f>TOC3!B2</f>
        <v>0.5353082454070857</v>
      </c>
      <c r="M6" s="34" t="str">
        <f>CONCATENATE(ROUND(TOC3!Q2*100,0),"%")</f>
        <v>14%</v>
      </c>
      <c r="Q6" s="39">
        <f>TDN2!Q3</f>
        <v>0.22044103433829426</v>
      </c>
    </row>
    <row r="7" spans="2:17" ht="39">
      <c r="B7" s="14" t="s">
        <v>65</v>
      </c>
      <c r="C7" s="71">
        <v>2</v>
      </c>
      <c r="D7" s="8" t="s">
        <v>166</v>
      </c>
      <c r="E7" s="9">
        <f>TDN2!B2</f>
        <v>0.5071548025104697</v>
      </c>
      <c r="F7" s="34" t="str">
        <f>CONCATENATE(ROUND(Q7*100,0),"%")</f>
        <v>49%</v>
      </c>
      <c r="I7" s="14" t="s">
        <v>219</v>
      </c>
      <c r="J7" s="71">
        <v>1</v>
      </c>
      <c r="K7" s="8" t="s">
        <v>225</v>
      </c>
      <c r="L7" s="9">
        <f>TOC4!B2</f>
        <v>0.5901150057554025</v>
      </c>
      <c r="M7" s="34" t="str">
        <f>CONCATENATE(ROUND(TOC4!Q3*100,0),"%")</f>
        <v>77%</v>
      </c>
      <c r="Q7" s="38">
        <f>(TDN2!Q2)</f>
        <v>0.4891785887058586</v>
      </c>
    </row>
    <row r="8" spans="2:17" ht="26.25">
      <c r="B8" s="14" t="s">
        <v>65</v>
      </c>
      <c r="C8" s="71">
        <v>3</v>
      </c>
      <c r="D8" s="8" t="s">
        <v>167</v>
      </c>
      <c r="E8" s="9">
        <f>TDN3!B2</f>
        <v>0.5144644938731533</v>
      </c>
      <c r="F8" s="34" t="str">
        <f>CONCATENATE(ROUND(Q8*100,0),"%")</f>
        <v>25%</v>
      </c>
      <c r="G8" s="17"/>
      <c r="I8" s="65" t="s">
        <v>130</v>
      </c>
      <c r="J8" s="72">
        <v>1</v>
      </c>
      <c r="K8" s="66" t="s">
        <v>172</v>
      </c>
      <c r="L8" s="67">
        <f>PO41!B2</f>
        <v>0.2556921201737429</v>
      </c>
      <c r="M8" s="68" t="str">
        <f>CONCATENATE(ROUND(Q17*100,0),"%")</f>
        <v>55%</v>
      </c>
      <c r="Q8" s="39">
        <f>MAX(TDN3!Q2:Q20)</f>
        <v>0.24814067015294058</v>
      </c>
    </row>
    <row r="9" spans="2:13" ht="26.25">
      <c r="B9" s="14" t="s">
        <v>132</v>
      </c>
      <c r="C9" s="71">
        <v>2</v>
      </c>
      <c r="D9" s="8" t="s">
        <v>229</v>
      </c>
      <c r="E9" s="9">
        <f>din2!M3</f>
        <v>0.4518883533568292</v>
      </c>
      <c r="F9" s="34" t="str">
        <f>CONCATENATE(ROUND(din2!Q3*100,0),"%")</f>
        <v>57%</v>
      </c>
      <c r="I9" s="14" t="s">
        <v>131</v>
      </c>
      <c r="J9" s="71">
        <v>2</v>
      </c>
      <c r="K9" s="8" t="s">
        <v>231</v>
      </c>
      <c r="L9" s="9">
        <f>SIO42!B2</f>
        <v>0.7258703719037445</v>
      </c>
      <c r="M9" s="34" t="str">
        <f>CONCATENATE(ROUND(Q22*100,0),"%")</f>
        <v>28%</v>
      </c>
    </row>
    <row r="10" spans="2:13" ht="26.25">
      <c r="B10" s="14" t="s">
        <v>132</v>
      </c>
      <c r="C10" s="71">
        <v>2</v>
      </c>
      <c r="D10" s="8" t="s">
        <v>173</v>
      </c>
      <c r="E10" s="9">
        <f>din2!M2</f>
        <v>0.42486164391036596</v>
      </c>
      <c r="F10" s="34" t="str">
        <f>CONCATENATE(ROUND(din2!Q2*100,0),"%")</f>
        <v>20%</v>
      </c>
      <c r="I10" s="14" t="s">
        <v>131</v>
      </c>
      <c r="J10" s="71">
        <v>2</v>
      </c>
      <c r="K10" s="8" t="s">
        <v>232</v>
      </c>
      <c r="L10" s="9">
        <f>SIO42!M8</f>
        <v>0.7209880440523381</v>
      </c>
      <c r="M10" s="34" t="str">
        <f>CONCATENATE(ROUND(Q3*100,0),"%")</f>
        <v>19%</v>
      </c>
    </row>
    <row r="11" spans="2:13" ht="26.25">
      <c r="B11" s="14" t="s">
        <v>132</v>
      </c>
      <c r="C11" s="71">
        <v>3</v>
      </c>
      <c r="D11" s="8" t="s">
        <v>174</v>
      </c>
      <c r="E11" s="9">
        <f>din3!B2</f>
        <v>0.44693576932103196</v>
      </c>
      <c r="F11" s="34" t="str">
        <f>CONCATENATE(ROUND(din3!Q2*100,0),"%")</f>
        <v>17%</v>
      </c>
      <c r="I11" s="14" t="s">
        <v>131</v>
      </c>
      <c r="J11" s="71">
        <v>2</v>
      </c>
      <c r="K11" s="8" t="s">
        <v>233</v>
      </c>
      <c r="L11" s="9">
        <f>SIO42!M7</f>
        <v>0.720413631982946</v>
      </c>
      <c r="M11" s="34" t="str">
        <f>CONCATENATE(ROUND(Q4*100,0),"%")</f>
        <v>19%</v>
      </c>
    </row>
    <row r="12" spans="2:17" ht="27" thickBot="1">
      <c r="B12" s="14" t="s">
        <v>67</v>
      </c>
      <c r="C12" s="71">
        <v>2</v>
      </c>
      <c r="D12" s="8" t="s">
        <v>168</v>
      </c>
      <c r="E12" s="9">
        <f>NO32!B2</f>
        <v>0.4735547057267804</v>
      </c>
      <c r="F12" s="34" t="str">
        <f>CONCATENATE(ROUND(Q12*100,0),"%")</f>
        <v>45%</v>
      </c>
      <c r="I12" s="15" t="s">
        <v>131</v>
      </c>
      <c r="J12" s="73">
        <v>2</v>
      </c>
      <c r="K12" s="10" t="s">
        <v>234</v>
      </c>
      <c r="L12" s="11">
        <f>SIO42!M4</f>
        <v>0.7194242296307529</v>
      </c>
      <c r="M12" s="36" t="str">
        <f>CONCATENATE(ROUND(Q5*100,0),"%")</f>
        <v>17%</v>
      </c>
      <c r="Q12" s="38">
        <f>MAX(NO32!Q2:Q20)</f>
        <v>0.4530804193404185</v>
      </c>
    </row>
    <row r="13" spans="2:17" ht="27" thickTop="1">
      <c r="B13" s="14" t="s">
        <v>67</v>
      </c>
      <c r="C13" s="71">
        <v>2</v>
      </c>
      <c r="D13" s="8" t="s">
        <v>230</v>
      </c>
      <c r="E13" s="9">
        <f>NO32!M3</f>
        <v>0.46165477767806395</v>
      </c>
      <c r="F13" s="34" t="str">
        <f>CONCATENATE(ROUND(Q13*100,0),"%")</f>
        <v>28%</v>
      </c>
      <c r="I13" t="s">
        <v>175</v>
      </c>
      <c r="Q13" s="39">
        <f>(NO32!Q3)</f>
        <v>0.28019576600905743</v>
      </c>
    </row>
    <row r="14" spans="2:17" ht="26.25">
      <c r="B14" s="14" t="s">
        <v>67</v>
      </c>
      <c r="C14" s="71">
        <v>3</v>
      </c>
      <c r="D14" s="8" t="s">
        <v>169</v>
      </c>
      <c r="E14" s="9">
        <f>NO33!B2</f>
        <v>0.48150259894745984</v>
      </c>
      <c r="F14" s="34" t="str">
        <f>CONCATENATE(ROUND(Q14*100,0),"%")</f>
        <v>23%</v>
      </c>
      <c r="Q14" s="39">
        <f>MAX(NO33!Q2:Q20)</f>
        <v>0.2311660710014631</v>
      </c>
    </row>
    <row r="15" spans="2:17" ht="12.75">
      <c r="B15" s="14" t="s">
        <v>68</v>
      </c>
      <c r="C15" s="71">
        <v>1</v>
      </c>
      <c r="D15" s="8" t="s">
        <v>170</v>
      </c>
      <c r="E15" s="9">
        <f>DON1!B2</f>
        <v>0.26190891607323363</v>
      </c>
      <c r="F15" s="34" t="str">
        <f>CONCATENATE(ROUND(Q15*100,0),"%")</f>
        <v>61%</v>
      </c>
      <c r="K15" t="s">
        <v>64</v>
      </c>
      <c r="L15" t="s">
        <v>60</v>
      </c>
      <c r="M15" t="s">
        <v>61</v>
      </c>
      <c r="N15" t="s">
        <v>3</v>
      </c>
      <c r="Q15" s="38">
        <f>MAX(DON1!Q2:Q3)</f>
        <v>0.6138427433540588</v>
      </c>
    </row>
    <row r="16" spans="2:17" ht="12.75">
      <c r="B16" s="14" t="s">
        <v>68</v>
      </c>
      <c r="C16" s="71">
        <v>1</v>
      </c>
      <c r="D16" s="8" t="s">
        <v>171</v>
      </c>
      <c r="E16" s="9">
        <f>DON1!M3</f>
        <v>0.24582449846047627</v>
      </c>
      <c r="F16" s="34" t="str">
        <f>CONCATENATE(ROUND(Q16*100,0),"%")</f>
        <v>39%</v>
      </c>
      <c r="J16" s="20"/>
      <c r="K16">
        <v>267.4872256741406</v>
      </c>
      <c r="L16">
        <v>-78.55295231357692</v>
      </c>
      <c r="M16">
        <v>-19.039927744036014</v>
      </c>
      <c r="N16">
        <v>733.9693313628628</v>
      </c>
      <c r="Q16" s="39">
        <f>MIN(DON1!Q2:Q3)</f>
        <v>0.38615725664594125</v>
      </c>
    </row>
    <row r="17" spans="2:17" ht="12.75">
      <c r="B17" s="14" t="s">
        <v>216</v>
      </c>
      <c r="C17" s="71">
        <v>1</v>
      </c>
      <c r="D17" s="8" t="s">
        <v>221</v>
      </c>
      <c r="E17" s="9">
        <f>_PN1!B2</f>
        <v>0.28093715188233326</v>
      </c>
      <c r="F17" s="34" t="str">
        <f>CONCATENATE(ROUND(_PN1!Q3*100,0),"%")</f>
        <v>96%</v>
      </c>
      <c r="K17">
        <v>0.0005640281757102183</v>
      </c>
      <c r="L17">
        <v>0.006221381282973515</v>
      </c>
      <c r="M17">
        <v>1.3843171561137275E-05</v>
      </c>
      <c r="Q17" s="39">
        <f>MAX(PO41!Q2:Q20)</f>
        <v>0.5483689681669546</v>
      </c>
    </row>
    <row r="18" spans="2:17" ht="12.75">
      <c r="B18" s="14" t="s">
        <v>220</v>
      </c>
      <c r="C18" s="71">
        <v>1</v>
      </c>
      <c r="D18" s="8" t="s">
        <v>235</v>
      </c>
      <c r="E18" s="9">
        <f>TON2!B2</f>
        <v>0.44988965065098274</v>
      </c>
      <c r="F18" s="34" t="str">
        <f>CONCATENATE(ROUND(TON2!Q2*100,0),"%")</f>
        <v>59%</v>
      </c>
      <c r="K18" s="20"/>
      <c r="M18" s="20"/>
      <c r="Q18" s="20"/>
    </row>
    <row r="19" spans="2:6" ht="13.5" thickBot="1">
      <c r="B19" s="15" t="s">
        <v>220</v>
      </c>
      <c r="C19" s="73">
        <v>1</v>
      </c>
      <c r="D19" s="10" t="s">
        <v>236</v>
      </c>
      <c r="E19" s="11">
        <f>TON2!M3</f>
        <v>0.43288730880136195</v>
      </c>
      <c r="F19" s="36" t="str">
        <f>CONCATENATE(ROUND(TON2!Q3*100,0),"%")</f>
        <v>31%</v>
      </c>
    </row>
    <row r="20" spans="2:17" ht="13.5" thickTop="1">
      <c r="B20" t="s">
        <v>175</v>
      </c>
      <c r="Q20" s="38">
        <f>MAX(DOC4!Q2:Q20)</f>
        <v>0.6488182363076972</v>
      </c>
    </row>
    <row r="21" spans="2:17" ht="42.75" customHeight="1">
      <c r="B21" s="97" t="s">
        <v>226</v>
      </c>
      <c r="C21" s="98"/>
      <c r="D21" s="98"/>
      <c r="E21" s="98"/>
      <c r="F21" s="98"/>
      <c r="Q21" s="39">
        <f>MAX(DOC5!Q2:Q20)</f>
        <v>0.25173800765232823</v>
      </c>
    </row>
    <row r="22" spans="11:17" ht="27" customHeight="1">
      <c r="K22" s="20"/>
      <c r="M22" s="20"/>
      <c r="Q22" s="39">
        <f>(SIO42!Q9)</f>
        <v>0.2849175132022064</v>
      </c>
    </row>
    <row r="23" ht="28.5" customHeight="1">
      <c r="M23" s="20"/>
    </row>
    <row r="24" ht="12.75">
      <c r="M24" s="20"/>
    </row>
    <row r="25" s="20" customFormat="1" ht="12.75"/>
  </sheetData>
  <mergeCells count="1">
    <mergeCell ref="B21:F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F8" sqref="F8"/>
    </sheetView>
  </sheetViews>
  <sheetFormatPr defaultColWidth="9.140625" defaultRowHeight="12.75"/>
  <sheetData>
    <row r="1" spans="1:3" ht="12.75">
      <c r="A1" t="s">
        <v>62</v>
      </c>
      <c r="B1">
        <v>6</v>
      </c>
      <c r="C1" t="s">
        <v>63</v>
      </c>
    </row>
    <row r="2" spans="1:3" ht="12.75">
      <c r="A2" t="s">
        <v>62</v>
      </c>
      <c r="B2">
        <v>7</v>
      </c>
      <c r="C2" t="s">
        <v>63</v>
      </c>
    </row>
    <row r="3" spans="1:3" ht="12.75">
      <c r="A3" t="s">
        <v>62</v>
      </c>
      <c r="B3">
        <v>8</v>
      </c>
      <c r="C3" t="s">
        <v>63</v>
      </c>
    </row>
    <row r="4" spans="1:3" ht="12.75">
      <c r="A4" t="s">
        <v>62</v>
      </c>
      <c r="B4">
        <v>9</v>
      </c>
      <c r="C4" t="s">
        <v>63</v>
      </c>
    </row>
    <row r="5" spans="1:3" ht="12.75">
      <c r="A5" t="s">
        <v>62</v>
      </c>
      <c r="B5">
        <v>10</v>
      </c>
      <c r="C5" t="s">
        <v>63</v>
      </c>
    </row>
    <row r="6" spans="1:3" ht="12.75">
      <c r="A6" t="s">
        <v>65</v>
      </c>
      <c r="B6">
        <v>4</v>
      </c>
      <c r="C6" t="s">
        <v>63</v>
      </c>
    </row>
    <row r="7" spans="1:3" ht="12.75">
      <c r="A7" t="s">
        <v>65</v>
      </c>
      <c r="B7">
        <v>5</v>
      </c>
      <c r="C7" t="s">
        <v>63</v>
      </c>
    </row>
    <row r="8" spans="1:3" ht="12.75">
      <c r="A8" t="s">
        <v>65</v>
      </c>
      <c r="B8">
        <v>6</v>
      </c>
      <c r="C8" t="s">
        <v>63</v>
      </c>
    </row>
    <row r="9" spans="1:3" ht="12.75">
      <c r="A9" t="s">
        <v>65</v>
      </c>
      <c r="B9">
        <v>7</v>
      </c>
      <c r="C9" t="s">
        <v>63</v>
      </c>
    </row>
    <row r="10" spans="1:3" ht="12.75">
      <c r="A10" t="s">
        <v>65</v>
      </c>
      <c r="B10">
        <v>8</v>
      </c>
      <c r="C10" t="s">
        <v>63</v>
      </c>
    </row>
    <row r="11" spans="1:3" ht="12.75">
      <c r="A11" t="s">
        <v>65</v>
      </c>
      <c r="B11">
        <v>9</v>
      </c>
      <c r="C11" t="s">
        <v>63</v>
      </c>
    </row>
    <row r="12" spans="1:3" ht="12.75">
      <c r="A12" t="s">
        <v>65</v>
      </c>
      <c r="B12">
        <v>10</v>
      </c>
      <c r="C12" t="s">
        <v>63</v>
      </c>
    </row>
    <row r="13" spans="1:3" ht="12.75">
      <c r="A13" t="s">
        <v>66</v>
      </c>
      <c r="B13">
        <v>1</v>
      </c>
      <c r="C13" t="s">
        <v>63</v>
      </c>
    </row>
    <row r="14" spans="1:3" ht="12.75">
      <c r="A14" t="s">
        <v>66</v>
      </c>
      <c r="B14">
        <v>2</v>
      </c>
      <c r="C14" t="s">
        <v>63</v>
      </c>
    </row>
    <row r="15" spans="1:3" ht="12.75">
      <c r="A15" t="s">
        <v>66</v>
      </c>
      <c r="B15">
        <v>3</v>
      </c>
      <c r="C15" t="s">
        <v>63</v>
      </c>
    </row>
    <row r="16" spans="1:3" ht="12.75">
      <c r="A16" t="s">
        <v>66</v>
      </c>
      <c r="B16">
        <v>4</v>
      </c>
      <c r="C16" t="s">
        <v>63</v>
      </c>
    </row>
    <row r="17" spans="1:3" ht="12.75">
      <c r="A17" t="s">
        <v>66</v>
      </c>
      <c r="B17">
        <v>5</v>
      </c>
      <c r="C17" t="s">
        <v>63</v>
      </c>
    </row>
    <row r="18" spans="1:3" ht="12.75">
      <c r="A18" t="s">
        <v>66</v>
      </c>
      <c r="B18">
        <v>6</v>
      </c>
      <c r="C18" t="s">
        <v>63</v>
      </c>
    </row>
    <row r="19" spans="1:3" ht="12.75">
      <c r="A19" t="s">
        <v>66</v>
      </c>
      <c r="B19">
        <v>7</v>
      </c>
      <c r="C19" t="s">
        <v>63</v>
      </c>
    </row>
    <row r="20" spans="1:3" ht="12.75">
      <c r="A20" t="s">
        <v>66</v>
      </c>
      <c r="B20">
        <v>8</v>
      </c>
      <c r="C20" t="s">
        <v>63</v>
      </c>
    </row>
    <row r="21" spans="1:3" ht="12.75">
      <c r="A21" t="s">
        <v>66</v>
      </c>
      <c r="B21">
        <v>9</v>
      </c>
      <c r="C21" t="s">
        <v>63</v>
      </c>
    </row>
    <row r="22" spans="1:3" ht="12.75">
      <c r="A22" t="s">
        <v>66</v>
      </c>
      <c r="B22">
        <v>10</v>
      </c>
      <c r="C22" t="s">
        <v>63</v>
      </c>
    </row>
    <row r="23" spans="1:3" ht="12.75">
      <c r="A23" t="s">
        <v>67</v>
      </c>
      <c r="B23">
        <v>4</v>
      </c>
      <c r="C23" t="s">
        <v>63</v>
      </c>
    </row>
    <row r="24" spans="1:3" ht="12.75">
      <c r="A24" t="s">
        <v>67</v>
      </c>
      <c r="B24">
        <v>5</v>
      </c>
      <c r="C24" t="s">
        <v>63</v>
      </c>
    </row>
    <row r="25" spans="1:3" ht="12.75">
      <c r="A25" t="s">
        <v>67</v>
      </c>
      <c r="B25">
        <v>6</v>
      </c>
      <c r="C25" t="s">
        <v>63</v>
      </c>
    </row>
    <row r="26" spans="1:3" ht="12.75">
      <c r="A26" t="s">
        <v>67</v>
      </c>
      <c r="B26">
        <v>7</v>
      </c>
      <c r="C26" t="s">
        <v>63</v>
      </c>
    </row>
    <row r="27" spans="1:3" ht="12.75">
      <c r="A27" t="s">
        <v>67</v>
      </c>
      <c r="B27">
        <v>8</v>
      </c>
      <c r="C27" t="s">
        <v>63</v>
      </c>
    </row>
    <row r="28" spans="1:3" ht="12.75">
      <c r="A28" t="s">
        <v>67</v>
      </c>
      <c r="B28">
        <v>9</v>
      </c>
      <c r="C28" t="s">
        <v>63</v>
      </c>
    </row>
    <row r="29" spans="1:3" ht="12.75">
      <c r="A29" t="s">
        <v>67</v>
      </c>
      <c r="B29">
        <v>10</v>
      </c>
      <c r="C29" t="s">
        <v>63</v>
      </c>
    </row>
    <row r="30" spans="1:3" ht="12.75">
      <c r="A30" t="s">
        <v>68</v>
      </c>
      <c r="B30">
        <v>2</v>
      </c>
      <c r="C30" t="s">
        <v>63</v>
      </c>
    </row>
    <row r="31" spans="1:3" ht="12.75">
      <c r="A31" t="s">
        <v>68</v>
      </c>
      <c r="B31">
        <v>3</v>
      </c>
      <c r="C31" t="s">
        <v>63</v>
      </c>
    </row>
    <row r="32" spans="1:3" ht="12.75">
      <c r="A32" t="s">
        <v>68</v>
      </c>
      <c r="B32">
        <v>4</v>
      </c>
      <c r="C32" t="s">
        <v>63</v>
      </c>
    </row>
    <row r="33" spans="1:3" ht="12.75">
      <c r="A33" t="s">
        <v>68</v>
      </c>
      <c r="B33">
        <v>5</v>
      </c>
      <c r="C33" t="s">
        <v>63</v>
      </c>
    </row>
    <row r="34" spans="1:3" ht="12.75">
      <c r="A34" t="s">
        <v>68</v>
      </c>
      <c r="B34">
        <v>6</v>
      </c>
      <c r="C34" t="s">
        <v>63</v>
      </c>
    </row>
    <row r="35" spans="1:3" ht="12.75">
      <c r="A35" t="s">
        <v>68</v>
      </c>
      <c r="B35">
        <v>7</v>
      </c>
      <c r="C35" t="s">
        <v>63</v>
      </c>
    </row>
    <row r="36" spans="1:3" ht="12.75">
      <c r="A36" t="s">
        <v>68</v>
      </c>
      <c r="B36">
        <v>8</v>
      </c>
      <c r="C36" t="s">
        <v>63</v>
      </c>
    </row>
    <row r="37" spans="1:3" ht="12.75">
      <c r="A37" t="s">
        <v>68</v>
      </c>
      <c r="B37">
        <v>9</v>
      </c>
      <c r="C37" t="s">
        <v>63</v>
      </c>
    </row>
    <row r="38" spans="1:3" ht="12.75">
      <c r="A38" t="s">
        <v>68</v>
      </c>
      <c r="B38">
        <v>10</v>
      </c>
      <c r="C38" t="s">
        <v>63</v>
      </c>
    </row>
    <row r="39" spans="1:3" ht="12.75">
      <c r="A39" t="s">
        <v>69</v>
      </c>
      <c r="B39">
        <v>2</v>
      </c>
      <c r="C39" t="s">
        <v>63</v>
      </c>
    </row>
    <row r="40" spans="1:3" ht="12.75">
      <c r="A40" t="s">
        <v>69</v>
      </c>
      <c r="B40">
        <v>3</v>
      </c>
      <c r="C40" t="s">
        <v>63</v>
      </c>
    </row>
    <row r="41" spans="1:3" ht="12.75">
      <c r="A41" t="s">
        <v>69</v>
      </c>
      <c r="B41">
        <v>4</v>
      </c>
      <c r="C41" t="s">
        <v>63</v>
      </c>
    </row>
    <row r="42" spans="1:3" ht="12.75">
      <c r="A42" t="s">
        <v>69</v>
      </c>
      <c r="B42">
        <v>5</v>
      </c>
      <c r="C42" t="s">
        <v>63</v>
      </c>
    </row>
    <row r="43" spans="1:3" ht="12.75">
      <c r="A43" t="s">
        <v>69</v>
      </c>
      <c r="B43">
        <v>6</v>
      </c>
      <c r="C43" t="s">
        <v>63</v>
      </c>
    </row>
    <row r="44" spans="1:3" ht="12.75">
      <c r="A44" t="s">
        <v>69</v>
      </c>
      <c r="B44">
        <v>7</v>
      </c>
      <c r="C44" t="s">
        <v>63</v>
      </c>
    </row>
    <row r="45" spans="1:3" ht="12.75">
      <c r="A45" t="s">
        <v>69</v>
      </c>
      <c r="B45">
        <v>8</v>
      </c>
      <c r="C45" t="s">
        <v>63</v>
      </c>
    </row>
    <row r="46" spans="1:3" ht="12.75">
      <c r="A46" t="s">
        <v>69</v>
      </c>
      <c r="B46">
        <v>9</v>
      </c>
      <c r="C46" t="s">
        <v>63</v>
      </c>
    </row>
    <row r="47" spans="1:3" ht="12.75">
      <c r="A47" t="s">
        <v>69</v>
      </c>
      <c r="B47">
        <v>10</v>
      </c>
      <c r="C47" t="s">
        <v>63</v>
      </c>
    </row>
    <row r="48" spans="1:3" ht="12.75">
      <c r="A48" t="s">
        <v>70</v>
      </c>
      <c r="B48">
        <v>3</v>
      </c>
      <c r="C48" t="s">
        <v>63</v>
      </c>
    </row>
    <row r="49" spans="1:3" ht="12.75">
      <c r="A49" t="s">
        <v>70</v>
      </c>
      <c r="B49">
        <v>4</v>
      </c>
      <c r="C49" t="s">
        <v>63</v>
      </c>
    </row>
    <row r="50" spans="1:3" ht="12.75">
      <c r="A50" t="s">
        <v>70</v>
      </c>
      <c r="B50">
        <v>5</v>
      </c>
      <c r="C50" t="s">
        <v>63</v>
      </c>
    </row>
    <row r="51" spans="1:3" ht="12.75">
      <c r="A51" t="s">
        <v>70</v>
      </c>
      <c r="B51">
        <v>6</v>
      </c>
      <c r="C51" t="s">
        <v>63</v>
      </c>
    </row>
    <row r="52" spans="1:3" ht="12.75">
      <c r="A52" t="s">
        <v>70</v>
      </c>
      <c r="B52">
        <v>7</v>
      </c>
      <c r="C52" t="s">
        <v>63</v>
      </c>
    </row>
    <row r="53" spans="1:3" ht="12.75">
      <c r="A53" t="s">
        <v>70</v>
      </c>
      <c r="B53">
        <v>8</v>
      </c>
      <c r="C53" t="s">
        <v>63</v>
      </c>
    </row>
    <row r="54" spans="1:3" ht="12.75">
      <c r="A54" t="s">
        <v>70</v>
      </c>
      <c r="B54">
        <v>9</v>
      </c>
      <c r="C54" t="s">
        <v>63</v>
      </c>
    </row>
    <row r="55" spans="1:3" ht="12.75">
      <c r="A55" t="s">
        <v>70</v>
      </c>
      <c r="B55">
        <v>10</v>
      </c>
      <c r="C55" t="s">
        <v>63</v>
      </c>
    </row>
    <row r="56" spans="1:3" ht="12.75">
      <c r="A56" t="s">
        <v>71</v>
      </c>
      <c r="B56">
        <v>1</v>
      </c>
      <c r="C56" t="s">
        <v>63</v>
      </c>
    </row>
    <row r="57" spans="1:3" ht="12.75">
      <c r="A57" t="s">
        <v>71</v>
      </c>
      <c r="B57">
        <v>2</v>
      </c>
      <c r="C57" t="s">
        <v>63</v>
      </c>
    </row>
    <row r="58" spans="1:3" ht="12.75">
      <c r="A58" t="s">
        <v>71</v>
      </c>
      <c r="B58">
        <v>3</v>
      </c>
      <c r="C58" t="s">
        <v>63</v>
      </c>
    </row>
    <row r="59" spans="1:3" ht="12.75">
      <c r="A59" t="s">
        <v>71</v>
      </c>
      <c r="B59">
        <v>4</v>
      </c>
      <c r="C59" t="s">
        <v>63</v>
      </c>
    </row>
    <row r="60" spans="1:3" ht="12.75">
      <c r="A60" t="s">
        <v>71</v>
      </c>
      <c r="B60">
        <v>5</v>
      </c>
      <c r="C60" t="s">
        <v>63</v>
      </c>
    </row>
    <row r="61" spans="1:3" ht="12.75">
      <c r="A61" t="s">
        <v>71</v>
      </c>
      <c r="B61">
        <v>6</v>
      </c>
      <c r="C61" t="s">
        <v>63</v>
      </c>
    </row>
    <row r="62" spans="1:3" ht="12.75">
      <c r="A62" t="s">
        <v>71</v>
      </c>
      <c r="B62">
        <v>7</v>
      </c>
      <c r="C62" t="s">
        <v>63</v>
      </c>
    </row>
    <row r="63" spans="1:3" ht="12.75">
      <c r="A63" t="s">
        <v>71</v>
      </c>
      <c r="B63">
        <v>8</v>
      </c>
      <c r="C63" t="s">
        <v>63</v>
      </c>
    </row>
    <row r="64" spans="1:3" ht="12.75">
      <c r="A64" t="s">
        <v>71</v>
      </c>
      <c r="B64">
        <v>9</v>
      </c>
      <c r="C64" t="s">
        <v>63</v>
      </c>
    </row>
    <row r="65" spans="1:3" ht="12.75">
      <c r="A65" t="s">
        <v>71</v>
      </c>
      <c r="B65">
        <v>10</v>
      </c>
      <c r="C65" t="s">
        <v>63</v>
      </c>
    </row>
    <row r="66" spans="1:3" ht="12.75">
      <c r="A66" t="s">
        <v>72</v>
      </c>
      <c r="B66">
        <v>4</v>
      </c>
      <c r="C66" t="s">
        <v>63</v>
      </c>
    </row>
    <row r="67" spans="1:3" ht="12.75">
      <c r="A67" t="s">
        <v>72</v>
      </c>
      <c r="B67">
        <v>5</v>
      </c>
      <c r="C67" t="s">
        <v>63</v>
      </c>
    </row>
    <row r="68" spans="1:3" ht="12.75">
      <c r="A68" t="s">
        <v>72</v>
      </c>
      <c r="B68">
        <v>6</v>
      </c>
      <c r="C68" t="s">
        <v>63</v>
      </c>
    </row>
    <row r="69" spans="1:3" ht="12.75">
      <c r="A69" t="s">
        <v>72</v>
      </c>
      <c r="B69">
        <v>7</v>
      </c>
      <c r="C69" t="s">
        <v>63</v>
      </c>
    </row>
    <row r="70" spans="1:3" ht="12.75">
      <c r="A70" t="s">
        <v>72</v>
      </c>
      <c r="B70">
        <v>8</v>
      </c>
      <c r="C70" t="s">
        <v>63</v>
      </c>
    </row>
    <row r="71" spans="1:3" ht="12.75">
      <c r="A71" t="s">
        <v>72</v>
      </c>
      <c r="B71">
        <v>9</v>
      </c>
      <c r="C71" t="s">
        <v>63</v>
      </c>
    </row>
    <row r="72" spans="1:3" ht="12.75">
      <c r="A72" t="s">
        <v>72</v>
      </c>
      <c r="B72">
        <v>10</v>
      </c>
      <c r="C72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4" sqref="B4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0.33912727025148903</v>
      </c>
      <c r="C2">
        <v>21.039176613630534</v>
      </c>
      <c r="D2">
        <v>4.1901166791147304E-05</v>
      </c>
      <c r="E2">
        <v>2636596.899727018</v>
      </c>
      <c r="F2">
        <v>163572300.72111523</v>
      </c>
      <c r="G2">
        <v>108100472.88880774</v>
      </c>
      <c r="H2">
        <v>637.7069762826023</v>
      </c>
      <c r="I2">
        <v>637.7069762826023</v>
      </c>
      <c r="J2">
        <f>(I2-4)/43</f>
        <v>14.737371541455868</v>
      </c>
      <c r="K2">
        <f>EXP(J2)</f>
        <v>2513964.4857862247</v>
      </c>
      <c r="L2">
        <f>K2*43</f>
        <v>108100472.88880767</v>
      </c>
      <c r="M2">
        <f>1-L2/$F$2</f>
        <v>0.3391272702514896</v>
      </c>
      <c r="O2" s="3">
        <f>I2-DOC4!$H$2</f>
        <v>16.351511928737068</v>
      </c>
      <c r="P2">
        <f>EXP(-O2/2)</f>
        <v>0.00028139365419636067</v>
      </c>
      <c r="Q2" s="4">
        <f>P2/SUM(DOC1!$P$2:$P$20,DOC2!$P$2:$P$20,DOC3!$P$2:$P$20,DOC4!$P$2:$P$20,DOC5!$P$2)</f>
        <v>0.00018257333442386076</v>
      </c>
    </row>
    <row r="3" spans="2:17" ht="12.75">
      <c r="B3" t="s">
        <v>2</v>
      </c>
      <c r="C3" t="s">
        <v>3</v>
      </c>
      <c r="I3">
        <v>640.4887445509446</v>
      </c>
      <c r="J3">
        <f>(I3-4)/43</f>
        <v>14.802063826766153</v>
      </c>
      <c r="K3">
        <f>EXP(J3)</f>
        <v>2681974.4780549295</v>
      </c>
      <c r="L3">
        <f>K3*43</f>
        <v>115324902.55636197</v>
      </c>
      <c r="M3">
        <f>1-L3/$F$2</f>
        <v>0.2949606868158766</v>
      </c>
      <c r="O3" s="3">
        <f>I3-DOC4!$H$2</f>
        <v>19.13328019707933</v>
      </c>
      <c r="P3">
        <f>EXP(-O3/2)</f>
        <v>7.002627014446663E-05</v>
      </c>
      <c r="Q3" s="4">
        <f>P3/SUM(DOC1!$P$2:$P$20,DOC2!$P$2:$P$20,DOC3!$P$2:$P$20,DOC4!$P$2:$P$20,DOC5!$P$2)</f>
        <v>4.543432109033919E-05</v>
      </c>
    </row>
    <row r="4" spans="1:17" ht="12.75">
      <c r="A4" t="s">
        <v>0</v>
      </c>
      <c r="B4">
        <v>1136.5088465306992</v>
      </c>
      <c r="C4">
        <v>1853.3413423106829</v>
      </c>
      <c r="I4">
        <v>647.9421203923027</v>
      </c>
      <c r="J4">
        <f>(I4-4)/43</f>
        <v>14.975398148658202</v>
      </c>
      <c r="K4">
        <f>EXP(J4)</f>
        <v>3189574.718083209</v>
      </c>
      <c r="L4">
        <f>K4*43</f>
        <v>137151712.877578</v>
      </c>
      <c r="M4">
        <f>1-L4/$F$2</f>
        <v>0.1615223832339644</v>
      </c>
      <c r="O4" s="3">
        <f>I4-DOC4!$H$2</f>
        <v>26.586656038437468</v>
      </c>
      <c r="P4">
        <f>EXP(-O4/2)</f>
        <v>1.685702749280185E-06</v>
      </c>
      <c r="Q4" s="4">
        <f>P4/SUM(DOC1!$P$2:$P$20,DOC2!$P$2:$P$20,DOC3!$P$2:$P$20,DOC4!$P$2:$P$20,DOC5!$P$2)</f>
        <v>1.093714684727006E-06</v>
      </c>
    </row>
    <row r="5" spans="1:17" ht="12.75">
      <c r="A5" t="s">
        <v>1</v>
      </c>
      <c r="B5">
        <v>4.1901166791147304E-05</v>
      </c>
      <c r="I5">
        <v>651.2614667046918</v>
      </c>
      <c r="J5">
        <f>(I5-4)/43</f>
        <v>15.05259224894632</v>
      </c>
      <c r="K5">
        <f>EXP(J5)</f>
        <v>3445543.6174357045</v>
      </c>
      <c r="L5">
        <f>K5*43</f>
        <v>148158375.54973528</v>
      </c>
      <c r="M5">
        <f>1-L5/$F$2</f>
        <v>0.09423310122451678</v>
      </c>
      <c r="O5" s="3">
        <f>I5-DOC4!$H$2</f>
        <v>29.906002350826498</v>
      </c>
      <c r="P5">
        <f>EXP(-O5/2)</f>
        <v>3.2062257788225496E-07</v>
      </c>
      <c r="Q5" s="4">
        <f>P5/SUM(DOC1!$P$2:$P$20,DOC2!$P$2:$P$20,DOC3!$P$2:$P$20,DOC4!$P$2:$P$20,DOC5!$P$2)</f>
        <v>2.0802577550199195E-07</v>
      </c>
    </row>
    <row r="6" spans="9:17" ht="12.75">
      <c r="I6">
        <v>650.323456294432</v>
      </c>
      <c r="J6">
        <f>(I6-4)/43</f>
        <v>15.030778053358885</v>
      </c>
      <c r="K6">
        <f>EXP(J6)</f>
        <v>3371195.7230517003</v>
      </c>
      <c r="L6">
        <f>K6*43</f>
        <v>144961416.09122312</v>
      </c>
      <c r="M6">
        <f>1-L6/$F$2</f>
        <v>0.11377772732819225</v>
      </c>
      <c r="O6" s="3">
        <f>I6-DOC4!$H$2</f>
        <v>28.967991940566776</v>
      </c>
      <c r="P6">
        <f>EXP(-O6/2)</f>
        <v>5.124841925146477E-07</v>
      </c>
      <c r="Q6" s="4">
        <f>P6/SUM(DOC1!$P$2:$P$20,DOC2!$P$2:$P$20,DOC3!$P$2:$P$20,DOC4!$P$2:$P$20,DOC5!$P$2)</f>
        <v>3.325090899229281E-07</v>
      </c>
    </row>
    <row r="7" ht="12.75">
      <c r="O7" s="3"/>
    </row>
    <row r="8" spans="2: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</row>
    <row r="9" spans="1:6" ht="12.75">
      <c r="A9" t="s">
        <v>10</v>
      </c>
      <c r="B9">
        <v>-427.4867067561481</v>
      </c>
      <c r="C9">
        <v>-3700.6778568249533</v>
      </c>
      <c r="D9">
        <v>2845.704443312657</v>
      </c>
      <c r="E9">
        <v>1436.2539607223816</v>
      </c>
      <c r="F9">
        <v>1008.7672539662335</v>
      </c>
    </row>
    <row r="10" spans="1:6" ht="12.75">
      <c r="A10" t="s">
        <v>11</v>
      </c>
      <c r="B10">
        <v>85.32889411016731</v>
      </c>
      <c r="C10">
        <v>-3194.8471120900595</v>
      </c>
      <c r="D10">
        <v>3365.504900310394</v>
      </c>
      <c r="E10">
        <v>2016.4871872301646</v>
      </c>
      <c r="F10">
        <v>2101.816081340332</v>
      </c>
    </row>
    <row r="11" spans="1:6" ht="12.75">
      <c r="A11" t="s">
        <v>12</v>
      </c>
      <c r="B11">
        <v>567.5877053043992</v>
      </c>
      <c r="C11">
        <v>-2691.1343562522225</v>
      </c>
      <c r="D11">
        <v>3826.3097668610208</v>
      </c>
      <c r="E11">
        <v>2604.300927744308</v>
      </c>
      <c r="F11">
        <v>3171.888633048707</v>
      </c>
    </row>
    <row r="12" spans="1:6" ht="12.75">
      <c r="A12" t="s">
        <v>13</v>
      </c>
      <c r="B12">
        <v>346.4876938560378</v>
      </c>
      <c r="C12">
        <v>-2928.5443712522447</v>
      </c>
      <c r="D12">
        <v>3621.5197589643203</v>
      </c>
      <c r="E12">
        <v>2222.070272479103</v>
      </c>
      <c r="F12">
        <v>2568.557966335141</v>
      </c>
    </row>
    <row r="13" spans="1:6" ht="12.75">
      <c r="A13" t="s">
        <v>14</v>
      </c>
      <c r="B13">
        <v>199.85020200924941</v>
      </c>
      <c r="C13">
        <v>-3059.1701924995386</v>
      </c>
      <c r="D13">
        <v>3458.870596518037</v>
      </c>
      <c r="E13">
        <v>1005.8126001873445</v>
      </c>
      <c r="F13">
        <v>1205.662802196594</v>
      </c>
    </row>
    <row r="14" spans="1:6" ht="12.75">
      <c r="A14" t="s">
        <v>15</v>
      </c>
      <c r="B14">
        <v>663.7936594660109</v>
      </c>
      <c r="C14">
        <v>-2601.1986734647717</v>
      </c>
      <c r="D14">
        <v>3928.7859923967935</v>
      </c>
      <c r="E14">
        <v>2400.831748949917</v>
      </c>
      <c r="F14">
        <v>3064.6254084159277</v>
      </c>
    </row>
    <row r="15" spans="1:6" ht="12.75">
      <c r="A15" t="s">
        <v>16</v>
      </c>
      <c r="B15">
        <v>633.9892955598639</v>
      </c>
      <c r="C15">
        <v>-2630.733714104611</v>
      </c>
      <c r="D15">
        <v>3898.7123052243387</v>
      </c>
      <c r="E15">
        <v>1268.414334266728</v>
      </c>
      <c r="F15">
        <v>1902.403629826592</v>
      </c>
    </row>
    <row r="16" spans="1:6" ht="12.75">
      <c r="A16" t="s">
        <v>17</v>
      </c>
      <c r="B16">
        <v>-341.1445790544981</v>
      </c>
      <c r="C16">
        <v>-3605.988519682891</v>
      </c>
      <c r="D16">
        <v>2923.6993615738947</v>
      </c>
      <c r="E16">
        <v>1156.1613554948908</v>
      </c>
      <c r="F16">
        <v>815.0167764403927</v>
      </c>
    </row>
    <row r="17" spans="1:6" ht="12.75">
      <c r="A17" t="s">
        <v>18</v>
      </c>
      <c r="B17">
        <v>-357.1935064592449</v>
      </c>
      <c r="C17">
        <v>-3613.163352811301</v>
      </c>
      <c r="D17">
        <v>2898.7763398928114</v>
      </c>
      <c r="E17">
        <v>973.7175903613175</v>
      </c>
      <c r="F17">
        <v>616.5240839020727</v>
      </c>
    </row>
    <row r="18" spans="1:6" ht="12.75">
      <c r="A18" t="s">
        <v>19</v>
      </c>
      <c r="B18">
        <v>-167.46077984867372</v>
      </c>
      <c r="C18">
        <v>-3431.9147209480793</v>
      </c>
      <c r="D18">
        <v>3096.993161250732</v>
      </c>
      <c r="E18">
        <v>1115.3038624621122</v>
      </c>
      <c r="F18">
        <v>947.8430826134385</v>
      </c>
    </row>
    <row r="19" spans="1:6" ht="12.75">
      <c r="A19" t="s">
        <v>20</v>
      </c>
      <c r="B19">
        <v>-174.44309010907227</v>
      </c>
      <c r="C19">
        <v>-3452.770052151633</v>
      </c>
      <c r="D19">
        <v>3103.8838719334885</v>
      </c>
      <c r="E19">
        <v>1568.4072093969712</v>
      </c>
      <c r="F19">
        <v>1393.964119287899</v>
      </c>
    </row>
    <row r="20" spans="1:6" ht="12.75">
      <c r="A20" t="s">
        <v>21</v>
      </c>
      <c r="B20">
        <v>-1404.0240301380716</v>
      </c>
      <c r="C20">
        <v>-4652.028220156936</v>
      </c>
      <c r="D20">
        <v>1843.9801598807933</v>
      </c>
      <c r="E20">
        <v>1568.4072093969712</v>
      </c>
      <c r="F20">
        <v>164.3831792588997</v>
      </c>
    </row>
    <row r="21" spans="1:6" ht="12.75">
      <c r="A21" t="s">
        <v>22</v>
      </c>
      <c r="B21">
        <v>-1805.2712458837836</v>
      </c>
      <c r="C21">
        <v>-5019.893362824524</v>
      </c>
      <c r="D21">
        <v>1409.3508710569567</v>
      </c>
      <c r="E21">
        <v>2556.3175242437815</v>
      </c>
      <c r="F21">
        <v>751.0462783599977</v>
      </c>
    </row>
    <row r="22" spans="1:6" ht="12.75">
      <c r="A22" t="s">
        <v>23</v>
      </c>
      <c r="B22">
        <v>-2083.5851963907407</v>
      </c>
      <c r="C22">
        <v>-5273.6663427925105</v>
      </c>
      <c r="D22">
        <v>1106.495950011029</v>
      </c>
      <c r="E22">
        <v>2706.56399375514</v>
      </c>
      <c r="F22">
        <v>622.9787973643995</v>
      </c>
    </row>
    <row r="23" spans="1:6" ht="12.75">
      <c r="A23" t="s">
        <v>24</v>
      </c>
      <c r="B23">
        <v>-8.232184339043442</v>
      </c>
      <c r="C23">
        <v>-3250.5100146061777</v>
      </c>
      <c r="D23">
        <v>3234.0456459280913</v>
      </c>
      <c r="E23">
        <v>717.5371312648326</v>
      </c>
      <c r="F23">
        <v>709.3049469257892</v>
      </c>
    </row>
    <row r="24" spans="1:6" ht="12.75">
      <c r="A24" t="s">
        <v>25</v>
      </c>
      <c r="B24">
        <v>-267.69735490647486</v>
      </c>
      <c r="C24">
        <v>-3523.315312430499</v>
      </c>
      <c r="D24">
        <v>2987.920602617549</v>
      </c>
      <c r="E24">
        <v>950.9874134307037</v>
      </c>
      <c r="F24">
        <v>683.2900585242288</v>
      </c>
    </row>
    <row r="25" spans="1:6" ht="12.75">
      <c r="A25" t="s">
        <v>26</v>
      </c>
      <c r="B25">
        <v>44.56633111488054</v>
      </c>
      <c r="C25">
        <v>-3229.400375979005</v>
      </c>
      <c r="D25">
        <v>3318.533038208766</v>
      </c>
      <c r="E25">
        <v>1361.3352975590778</v>
      </c>
      <c r="F25">
        <v>1405.9016286739584</v>
      </c>
    </row>
    <row r="26" spans="1:6" ht="12.75">
      <c r="A26" t="s">
        <v>27</v>
      </c>
      <c r="B26">
        <v>-361.62201903207915</v>
      </c>
      <c r="C26">
        <v>-3614.2248275419824</v>
      </c>
      <c r="D26">
        <v>2890.980789477824</v>
      </c>
      <c r="E26">
        <v>913.5962723798436</v>
      </c>
      <c r="F26">
        <v>551.9742533477645</v>
      </c>
    </row>
    <row r="27" spans="1:6" ht="12.75">
      <c r="A27" t="s">
        <v>28</v>
      </c>
      <c r="B27">
        <v>-3750.184411821238</v>
      </c>
      <c r="C27">
        <v>-6396.955364692998</v>
      </c>
      <c r="D27">
        <v>-1103.413458949478</v>
      </c>
      <c r="E27">
        <v>5269.1300456471645</v>
      </c>
      <c r="F27">
        <v>1518.9456338259265</v>
      </c>
    </row>
    <row r="28" spans="1:6" ht="12.75">
      <c r="A28" t="s">
        <v>29</v>
      </c>
      <c r="B28">
        <v>-228.36299602794224</v>
      </c>
      <c r="C28">
        <v>-3471.3288348429955</v>
      </c>
      <c r="D28">
        <v>3014.602842787111</v>
      </c>
      <c r="E28">
        <v>739.5172123567363</v>
      </c>
      <c r="F28">
        <v>511.15421632879406</v>
      </c>
    </row>
    <row r="29" spans="1:6" ht="12.75">
      <c r="A29" t="s">
        <v>30</v>
      </c>
      <c r="B29">
        <v>-2.936283351821544</v>
      </c>
      <c r="C29">
        <v>-3253.4108357843315</v>
      </c>
      <c r="D29">
        <v>3247.538269080688</v>
      </c>
      <c r="E29">
        <v>843.0304380987526</v>
      </c>
      <c r="F29">
        <v>840.094154746931</v>
      </c>
    </row>
    <row r="30" spans="1:6" ht="12.75">
      <c r="A30" t="s">
        <v>31</v>
      </c>
      <c r="B30">
        <v>-138.05367293302174</v>
      </c>
      <c r="C30">
        <v>-3414.234766915094</v>
      </c>
      <c r="D30">
        <v>3138.127421049051</v>
      </c>
      <c r="E30">
        <v>1454.3585466476156</v>
      </c>
      <c r="F30">
        <v>1316.304873714594</v>
      </c>
    </row>
    <row r="31" spans="1:6" ht="12.75">
      <c r="A31" t="s">
        <v>32</v>
      </c>
      <c r="B31">
        <v>-161.7865879914275</v>
      </c>
      <c r="C31">
        <v>-3439.2899738358115</v>
      </c>
      <c r="D31">
        <v>3115.7167978529565</v>
      </c>
      <c r="E31">
        <v>1519.9805674462982</v>
      </c>
      <c r="F31">
        <v>1358.1939794548707</v>
      </c>
    </row>
    <row r="32" spans="1:6" ht="12.75">
      <c r="A32" t="s">
        <v>33</v>
      </c>
      <c r="B32">
        <v>291.3570629634305</v>
      </c>
      <c r="C32">
        <v>-2885.0850716401023</v>
      </c>
      <c r="D32">
        <v>3467.7991975669634</v>
      </c>
      <c r="E32">
        <v>3680.199757489525</v>
      </c>
      <c r="F32">
        <v>3971.5568204529554</v>
      </c>
    </row>
    <row r="33" spans="1:6" ht="12.75">
      <c r="A33" t="s">
        <v>34</v>
      </c>
      <c r="B33">
        <v>-876.7748385020354</v>
      </c>
      <c r="C33">
        <v>-4138.5086597398595</v>
      </c>
      <c r="D33">
        <v>2384.9589827357886</v>
      </c>
      <c r="E33">
        <v>1352.2545918752976</v>
      </c>
      <c r="F33">
        <v>475.4797533732621</v>
      </c>
    </row>
    <row r="34" spans="1:6" ht="12.75">
      <c r="A34" t="s">
        <v>35</v>
      </c>
      <c r="B34">
        <v>-440.1433241686947</v>
      </c>
      <c r="C34">
        <v>-3697.121982240746</v>
      </c>
      <c r="D34">
        <v>2816.835333903357</v>
      </c>
      <c r="E34">
        <v>1012.9498757435573</v>
      </c>
      <c r="F34">
        <v>572.8065515748626</v>
      </c>
    </row>
    <row r="35" spans="1:6" ht="12.75">
      <c r="A35" t="s">
        <v>36</v>
      </c>
      <c r="B35">
        <v>11.849915863175056</v>
      </c>
      <c r="C35">
        <v>-3268.449268311261</v>
      </c>
      <c r="D35">
        <v>3292.149100037612</v>
      </c>
      <c r="E35">
        <v>1679.2963775529715</v>
      </c>
      <c r="F35">
        <v>1691.1462934161466</v>
      </c>
    </row>
    <row r="36" spans="1:6" ht="12.75">
      <c r="A36" t="s">
        <v>37</v>
      </c>
      <c r="B36">
        <v>659.6878034427191</v>
      </c>
      <c r="C36">
        <v>-2609.66930871706</v>
      </c>
      <c r="D36">
        <v>3929.0449156024983</v>
      </c>
      <c r="E36">
        <v>2254.3016633667135</v>
      </c>
      <c r="F36">
        <v>2913.9894668094325</v>
      </c>
    </row>
    <row r="37" spans="1:6" ht="12.75">
      <c r="A37" t="s">
        <v>38</v>
      </c>
      <c r="B37">
        <v>146.6080807190201</v>
      </c>
      <c r="C37">
        <v>-3088.560498332984</v>
      </c>
      <c r="D37">
        <v>3381.7766597710242</v>
      </c>
      <c r="E37">
        <v>623.7296910721889</v>
      </c>
      <c r="F37">
        <v>770.337771791209</v>
      </c>
    </row>
    <row r="38" spans="1:6" ht="12.75">
      <c r="A38" t="s">
        <v>39</v>
      </c>
      <c r="B38">
        <v>-804.1598307220806</v>
      </c>
      <c r="C38">
        <v>-4006.249345092112</v>
      </c>
      <c r="D38">
        <v>2397.9296836479507</v>
      </c>
      <c r="E38">
        <v>3346.6116808558336</v>
      </c>
      <c r="F38">
        <v>2542.451850133753</v>
      </c>
    </row>
    <row r="39" spans="1:6" ht="12.75">
      <c r="A39" t="s">
        <v>40</v>
      </c>
      <c r="B39">
        <v>-2563.031512280051</v>
      </c>
      <c r="C39">
        <v>-5569.366818338202</v>
      </c>
      <c r="D39">
        <v>443.30379377810004</v>
      </c>
      <c r="E39">
        <v>4154.930867773863</v>
      </c>
      <c r="F39">
        <v>1591.8993554938118</v>
      </c>
    </row>
    <row r="40" spans="1:6" ht="12.75">
      <c r="A40" t="s">
        <v>34</v>
      </c>
      <c r="B40">
        <v>-631.5708261491665</v>
      </c>
      <c r="C40">
        <v>-3899.0804312924765</v>
      </c>
      <c r="D40">
        <v>2635.938778994144</v>
      </c>
      <c r="E40">
        <v>1352.2545918752976</v>
      </c>
      <c r="F40">
        <v>720.6837657261311</v>
      </c>
    </row>
    <row r="41" spans="1:6" ht="12.75">
      <c r="A41" t="s">
        <v>41</v>
      </c>
      <c r="B41">
        <v>164.01364879623816</v>
      </c>
      <c r="C41">
        <v>-3106.366342557577</v>
      </c>
      <c r="D41">
        <v>3434.393640150053</v>
      </c>
      <c r="E41">
        <v>2431.6765990447598</v>
      </c>
      <c r="F41">
        <v>2595.690247840998</v>
      </c>
    </row>
    <row r="42" spans="1:6" ht="12.75">
      <c r="A42" t="s">
        <v>42</v>
      </c>
      <c r="B42">
        <v>-96.04440188608123</v>
      </c>
      <c r="C42">
        <v>-3376.3910738393374</v>
      </c>
      <c r="D42">
        <v>3184.302270067175</v>
      </c>
      <c r="E42">
        <v>1995.5981546309306</v>
      </c>
      <c r="F42">
        <v>1899.5537527448494</v>
      </c>
    </row>
    <row r="43" spans="1:6" ht="12.75">
      <c r="A43" t="s">
        <v>43</v>
      </c>
      <c r="B43">
        <v>53.44370088974347</v>
      </c>
      <c r="C43">
        <v>-3226.2173154619245</v>
      </c>
      <c r="D43">
        <v>3333.1047172414114</v>
      </c>
      <c r="E43">
        <v>1628.4376066707227</v>
      </c>
      <c r="F43">
        <v>1681.8813075604662</v>
      </c>
    </row>
    <row r="44" spans="1:6" ht="12.75">
      <c r="A44" t="s">
        <v>44</v>
      </c>
      <c r="B44">
        <v>5664.446113732947</v>
      </c>
      <c r="C44">
        <v>3280.7628721079705</v>
      </c>
      <c r="D44">
        <v>8048.1293553579235</v>
      </c>
      <c r="E44">
        <v>4867.465089106285</v>
      </c>
      <c r="F44">
        <v>10531.911202839232</v>
      </c>
    </row>
    <row r="45" spans="1:6" ht="12.75">
      <c r="A45" t="s">
        <v>45</v>
      </c>
      <c r="B45">
        <v>195.79848371990863</v>
      </c>
      <c r="C45">
        <v>-3056.52560058498</v>
      </c>
      <c r="D45">
        <v>3448.1225680247976</v>
      </c>
      <c r="E45">
        <v>883.7856453353435</v>
      </c>
      <c r="F45">
        <v>1079.584129055252</v>
      </c>
    </row>
    <row r="46" spans="1:6" ht="12.75">
      <c r="A46" t="s">
        <v>46</v>
      </c>
      <c r="B46">
        <v>6278.421515896713</v>
      </c>
      <c r="C46">
        <v>3690.877883332076</v>
      </c>
      <c r="D46">
        <v>8865.96514846135</v>
      </c>
      <c r="E46">
        <v>2355.61006194646</v>
      </c>
      <c r="F46">
        <v>8634.031577843172</v>
      </c>
    </row>
    <row r="47" spans="1:6" ht="12.75">
      <c r="A47" t="s">
        <v>47</v>
      </c>
      <c r="B47">
        <v>253.9343737881136</v>
      </c>
      <c r="C47">
        <v>-2955.297480065763</v>
      </c>
      <c r="D47">
        <v>3463.16622764199</v>
      </c>
      <c r="E47">
        <v>3369.2168418133297</v>
      </c>
      <c r="F47">
        <v>3623.1512156014433</v>
      </c>
    </row>
    <row r="48" spans="1:6" ht="12.75">
      <c r="A48" t="s">
        <v>48</v>
      </c>
      <c r="B48">
        <v>1167.414395668286</v>
      </c>
      <c r="C48">
        <v>-1958.806672172405</v>
      </c>
      <c r="D48">
        <v>4293.635463508977</v>
      </c>
      <c r="E48">
        <v>-225.5606397632721</v>
      </c>
      <c r="F48">
        <v>941.8537559050138</v>
      </c>
    </row>
    <row r="49" spans="1:6" ht="12.75">
      <c r="A49" t="s">
        <v>49</v>
      </c>
      <c r="B49">
        <v>218.28431818573335</v>
      </c>
      <c r="C49">
        <v>-3057.5058533972137</v>
      </c>
      <c r="D49">
        <v>3494.0744897686805</v>
      </c>
      <c r="E49">
        <v>2237.9586661536023</v>
      </c>
      <c r="F49">
        <v>2456.2429843393356</v>
      </c>
    </row>
    <row r="50" spans="1:6" ht="12.75">
      <c r="A50" t="s">
        <v>50</v>
      </c>
      <c r="B50">
        <v>-188.79915699019705</v>
      </c>
      <c r="C50">
        <v>-3443.9102239789504</v>
      </c>
      <c r="D50">
        <v>3066.3119099985565</v>
      </c>
      <c r="E50">
        <v>931.6213026858205</v>
      </c>
      <c r="F50">
        <v>742.8221456956235</v>
      </c>
    </row>
    <row r="51" spans="1:6" ht="12.75">
      <c r="A51" t="s">
        <v>51</v>
      </c>
      <c r="B51">
        <v>-366.85465934506715</v>
      </c>
      <c r="C51">
        <v>-3630.4151150926727</v>
      </c>
      <c r="D51">
        <v>2896.705796402539</v>
      </c>
      <c r="E51">
        <v>1132.8060986986848</v>
      </c>
      <c r="F51">
        <v>765.9514393536176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C3" sqref="C3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0.4497364970095724</v>
      </c>
      <c r="C2">
        <v>16.34622302098768</v>
      </c>
      <c r="D2">
        <v>6.477600672294415E-06</v>
      </c>
      <c r="E2">
        <v>2250196.6796751125</v>
      </c>
      <c r="F2">
        <v>163572300.72111523</v>
      </c>
      <c r="G2">
        <v>90007867.1870045</v>
      </c>
      <c r="H2">
        <v>631.830923444693</v>
      </c>
      <c r="I2">
        <v>634.8997106224891</v>
      </c>
      <c r="J2">
        <f>(I2-6)/43</f>
        <v>14.625574665639283</v>
      </c>
      <c r="K2">
        <f aca="true" t="shared" si="0" ref="K2:K9">EXP(J2)</f>
        <v>2248052.0994504485</v>
      </c>
      <c r="L2">
        <f>K2*43</f>
        <v>96666240.27636929</v>
      </c>
      <c r="M2">
        <f aca="true" t="shared" si="1" ref="M2:M9">1-L2/$F$2</f>
        <v>0.4090305030239706</v>
      </c>
      <c r="O2" s="3">
        <f>I2-DOC4!$H$2</f>
        <v>13.544246268623851</v>
      </c>
      <c r="P2">
        <f aca="true" t="shared" si="2" ref="P2:P9">EXP(-O2/2)</f>
        <v>0.0011452605259099865</v>
      </c>
      <c r="Q2" s="4">
        <f>P2/SUM(DOC1!$P$2:$P$20,DOC2!$P$2:$P$20,DOC3!$P$2:$P$20,DOC4!$P$2:$P$20,DOC5!$P$2)</f>
        <v>0.0007430659145337432</v>
      </c>
    </row>
    <row r="3" spans="2:17" ht="12.75">
      <c r="B3" t="s">
        <v>59</v>
      </c>
      <c r="C3" t="s">
        <v>60</v>
      </c>
      <c r="D3" t="s">
        <v>3</v>
      </c>
      <c r="I3">
        <v>632.8134336938308</v>
      </c>
      <c r="J3">
        <f aca="true" t="shared" si="3" ref="J3:J8">(I3-6)/43</f>
        <v>14.577056597530948</v>
      </c>
      <c r="K3">
        <f t="shared" si="0"/>
        <v>2141584.636950563</v>
      </c>
      <c r="L3">
        <f aca="true" t="shared" si="4" ref="L3:L8">K3*43</f>
        <v>92088139.38887422</v>
      </c>
      <c r="M3">
        <f t="shared" si="1"/>
        <v>0.43701874349813596</v>
      </c>
      <c r="O3" s="3">
        <f>I3-DOC4!$H$2</f>
        <v>11.45796933996553</v>
      </c>
      <c r="P3">
        <f t="shared" si="2"/>
        <v>0.0032503757628586623</v>
      </c>
      <c r="Q3" s="4">
        <f>P3/SUM(DOC1!$P$2:$P$20,DOC2!$P$2:$P$20,DOC3!$P$2:$P$20,DOC4!$P$2:$P$20,DOC5!$P$2)</f>
        <v>0.002108903069795243</v>
      </c>
    </row>
    <row r="4" spans="1:17" ht="12.75">
      <c r="A4" t="s">
        <v>0</v>
      </c>
      <c r="B4">
        <v>1052.7324268832313</v>
      </c>
      <c r="C4">
        <v>-776.3017260868479</v>
      </c>
      <c r="D4">
        <v>1848.7165600870073</v>
      </c>
      <c r="I4">
        <v>647.5079434674759</v>
      </c>
      <c r="J4">
        <f t="shared" si="3"/>
        <v>14.918789382964556</v>
      </c>
      <c r="K4">
        <f t="shared" si="0"/>
        <v>3014032.324708417</v>
      </c>
      <c r="L4">
        <f t="shared" si="4"/>
        <v>129603389.96246193</v>
      </c>
      <c r="M4">
        <f t="shared" si="1"/>
        <v>0.20766908950292906</v>
      </c>
      <c r="O4" s="3">
        <f>I4-DOC4!$H$2</f>
        <v>26.15247911361064</v>
      </c>
      <c r="P4">
        <f t="shared" si="2"/>
        <v>2.0944081367293454E-06</v>
      </c>
      <c r="Q4" s="4">
        <f>P4/SUM(DOC1!$P$2:$P$20,DOC2!$P$2:$P$20,DOC3!$P$2:$P$20,DOC4!$P$2:$P$20,DOC5!$P$2)</f>
        <v>1.3588901933812243E-06</v>
      </c>
    </row>
    <row r="5" spans="1:17" ht="12.75">
      <c r="A5" t="s">
        <v>1</v>
      </c>
      <c r="B5">
        <v>4.5051459987233144E-05</v>
      </c>
      <c r="C5">
        <v>0.0017511410918427065</v>
      </c>
      <c r="I5">
        <v>638.5434534436771</v>
      </c>
      <c r="J5">
        <f t="shared" si="3"/>
        <v>14.710312870783188</v>
      </c>
      <c r="K5">
        <f t="shared" si="0"/>
        <v>2446852.0303669823</v>
      </c>
      <c r="L5">
        <f t="shared" si="4"/>
        <v>105214637.30578025</v>
      </c>
      <c r="M5">
        <f t="shared" si="1"/>
        <v>0.3567698391357389</v>
      </c>
      <c r="O5" s="3">
        <f>I5-DOC4!$H$2</f>
        <v>17.187989089811822</v>
      </c>
      <c r="P5">
        <f t="shared" si="2"/>
        <v>0.00018521475933281587</v>
      </c>
      <c r="Q5" s="4">
        <f>P5/SUM(DOC1!$P$2:$P$20,DOC2!$P$2:$P$20,DOC3!$P$2:$P$20,DOC4!$P$2:$P$20,DOC5!$P$2)</f>
        <v>0.00012017071348847218</v>
      </c>
    </row>
    <row r="6" spans="9:17" ht="12.75">
      <c r="I6">
        <v>631.830923444693</v>
      </c>
      <c r="J6">
        <f t="shared" si="3"/>
        <v>14.554207521969603</v>
      </c>
      <c r="K6">
        <f t="shared" si="0"/>
        <v>2093206.2136512632</v>
      </c>
      <c r="L6">
        <f t="shared" si="4"/>
        <v>90007867.18700431</v>
      </c>
      <c r="M6">
        <f t="shared" si="1"/>
        <v>0.44973649700957363</v>
      </c>
      <c r="O6" s="3">
        <f>I6-DOC4!$H$2</f>
        <v>10.475459090827712</v>
      </c>
      <c r="P6">
        <f t="shared" si="2"/>
        <v>0.0053123044999728135</v>
      </c>
      <c r="Q6" s="4">
        <f>P6/SUM(DOC1!$P$2:$P$20,DOC2!$P$2:$P$20,DOC3!$P$2:$P$20,DOC4!$P$2:$P$20,DOC5!$P$2)</f>
        <v>0.0034467200364018042</v>
      </c>
    </row>
    <row r="7" spans="9:17" ht="12.75">
      <c r="I7">
        <v>644.3048836215543</v>
      </c>
      <c r="J7">
        <f t="shared" si="3"/>
        <v>14.844299619105913</v>
      </c>
      <c r="K7">
        <f t="shared" si="0"/>
        <v>2797675.9681098363</v>
      </c>
      <c r="L7">
        <f t="shared" si="4"/>
        <v>120300066.62872297</v>
      </c>
      <c r="M7">
        <f t="shared" si="1"/>
        <v>0.26454499876583526</v>
      </c>
      <c r="O7" s="3">
        <f>I7-DOC4!$H$2</f>
        <v>22.949419267688995</v>
      </c>
      <c r="P7">
        <f t="shared" si="2"/>
        <v>1.0389554476052097E-05</v>
      </c>
      <c r="Q7" s="4">
        <f>P7/SUM(DOC1!$P$2:$P$20,DOC2!$P$2:$P$20,DOC3!$P$2:$P$20,DOC4!$P$2:$P$20,DOC5!$P$2)</f>
        <v>6.740932411174862E-06</v>
      </c>
    </row>
    <row r="8" spans="2:17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I8">
        <v>647.1431682753405</v>
      </c>
      <c r="J8">
        <f t="shared" si="3"/>
        <v>14.910306238961407</v>
      </c>
      <c r="K8">
        <f t="shared" si="0"/>
        <v>2988571.998957448</v>
      </c>
      <c r="L8">
        <f t="shared" si="4"/>
        <v>128508595.95517027</v>
      </c>
      <c r="M8">
        <f t="shared" si="1"/>
        <v>0.21436211761627832</v>
      </c>
      <c r="O8" s="3">
        <f>I8-DOC4!$H$2</f>
        <v>25.787703921475213</v>
      </c>
      <c r="P8">
        <f t="shared" si="2"/>
        <v>2.51345574538656E-06</v>
      </c>
      <c r="Q8" s="4">
        <f>P8/SUM(DOC1!$P$2:$P$20,DOC2!$P$2:$P$20,DOC3!$P$2:$P$20,DOC4!$P$2:$P$20,DOC5!$P$2)</f>
        <v>1.6307759237591562E-06</v>
      </c>
    </row>
    <row r="9" spans="1:17" ht="12.75">
      <c r="A9" t="s">
        <v>10</v>
      </c>
      <c r="B9">
        <v>-670.8836699134222</v>
      </c>
      <c r="C9">
        <v>-3653.263025388987</v>
      </c>
      <c r="D9">
        <v>2311.4956855621426</v>
      </c>
      <c r="E9">
        <v>1679.6509238796557</v>
      </c>
      <c r="F9">
        <v>1008.7672539662335</v>
      </c>
      <c r="I9">
        <v>647.2885824613028</v>
      </c>
      <c r="J9">
        <f>(I9-6)/43</f>
        <v>14.913687964216344</v>
      </c>
      <c r="K9">
        <f t="shared" si="0"/>
        <v>2998695.6363948346</v>
      </c>
      <c r="L9">
        <f>K9*43</f>
        <v>128943912.36497788</v>
      </c>
      <c r="M9">
        <f t="shared" si="1"/>
        <v>0.21170080877677133</v>
      </c>
      <c r="O9" s="3">
        <f>I9-DOC4!$H$2</f>
        <v>25.933118107437508</v>
      </c>
      <c r="P9">
        <f t="shared" si="2"/>
        <v>2.3371950277230143E-06</v>
      </c>
      <c r="Q9" s="4">
        <f>P9/SUM(DOC1!$P$2:$P$20,DOC2!$P$2:$P$20,DOC3!$P$2:$P$20,DOC4!$P$2:$P$20,DOC5!$P$2)</f>
        <v>1.5164147557943656E-06</v>
      </c>
    </row>
    <row r="10" spans="1:6" ht="12.75">
      <c r="A10" t="s">
        <v>11</v>
      </c>
      <c r="B10">
        <v>-1131.551286442702</v>
      </c>
      <c r="C10">
        <v>-4088.328907715412</v>
      </c>
      <c r="D10">
        <v>1825.226334830008</v>
      </c>
      <c r="E10">
        <v>3233.367367783034</v>
      </c>
      <c r="F10">
        <v>2101.816081340332</v>
      </c>
    </row>
    <row r="11" spans="1:6" ht="12.75">
      <c r="A11" t="s">
        <v>12</v>
      </c>
      <c r="B11">
        <v>-664.6439664979603</v>
      </c>
      <c r="C11">
        <v>-3606.3654995374714</v>
      </c>
      <c r="D11">
        <v>2277.077566541551</v>
      </c>
      <c r="E11">
        <v>3836.5325995466674</v>
      </c>
      <c r="F11">
        <v>3171.888633048707</v>
      </c>
    </row>
    <row r="12" spans="1:6" ht="12.75">
      <c r="A12" t="s">
        <v>13</v>
      </c>
      <c r="B12">
        <v>-652.4804727153864</v>
      </c>
      <c r="C12">
        <v>-3636.525946961478</v>
      </c>
      <c r="D12">
        <v>2331.565001530705</v>
      </c>
      <c r="E12">
        <v>3221.0384390505274</v>
      </c>
      <c r="F12">
        <v>2568.557966335141</v>
      </c>
    </row>
    <row r="13" spans="1:6" ht="12.75">
      <c r="A13" t="s">
        <v>14</v>
      </c>
      <c r="B13">
        <v>70.59499342940535</v>
      </c>
      <c r="C13">
        <v>-2953.0230840571853</v>
      </c>
      <c r="D13">
        <v>3094.213070915996</v>
      </c>
      <c r="E13">
        <v>1135.0678087671886</v>
      </c>
      <c r="F13">
        <v>1205.662802196594</v>
      </c>
    </row>
    <row r="14" spans="1:6" ht="12.75">
      <c r="A14" t="s">
        <v>15</v>
      </c>
      <c r="B14">
        <v>964.0941188395459</v>
      </c>
      <c r="C14">
        <v>-2046.9403741492074</v>
      </c>
      <c r="D14">
        <v>3975.128611828299</v>
      </c>
      <c r="E14">
        <v>2100.531289576382</v>
      </c>
      <c r="F14">
        <v>3064.6254084159277</v>
      </c>
    </row>
    <row r="15" spans="1:6" ht="12.75">
      <c r="A15" t="s">
        <v>16</v>
      </c>
      <c r="B15">
        <v>-934.2095654750651</v>
      </c>
      <c r="C15">
        <v>-3932.5178062808814</v>
      </c>
      <c r="D15">
        <v>2064.098675330751</v>
      </c>
      <c r="E15">
        <v>2836.613195301657</v>
      </c>
      <c r="F15">
        <v>1902.403629826592</v>
      </c>
    </row>
    <row r="16" spans="1:6" ht="12.75">
      <c r="A16" t="s">
        <v>17</v>
      </c>
      <c r="B16">
        <v>-464.31034034756794</v>
      </c>
      <c r="C16">
        <v>-3459.601280364533</v>
      </c>
      <c r="D16">
        <v>2530.980599669397</v>
      </c>
      <c r="E16">
        <v>1279.3271167879607</v>
      </c>
      <c r="F16">
        <v>815.0167764403927</v>
      </c>
    </row>
    <row r="17" spans="1:6" ht="12.75">
      <c r="A17" t="s">
        <v>18</v>
      </c>
      <c r="B17">
        <v>-539.9420393674808</v>
      </c>
      <c r="C17">
        <v>-3502.8307000556542</v>
      </c>
      <c r="D17">
        <v>2422.9466213206924</v>
      </c>
      <c r="E17">
        <v>1156.4661232695535</v>
      </c>
      <c r="F17">
        <v>616.5240839020727</v>
      </c>
    </row>
    <row r="18" spans="1:6" ht="12.75">
      <c r="A18" t="s">
        <v>19</v>
      </c>
      <c r="B18">
        <v>420.78493126762135</v>
      </c>
      <c r="C18">
        <v>-2508.4845790132617</v>
      </c>
      <c r="D18">
        <v>3350.054441548504</v>
      </c>
      <c r="E18">
        <v>527.0581513458171</v>
      </c>
      <c r="F18">
        <v>947.8430826134385</v>
      </c>
    </row>
    <row r="19" spans="1:6" ht="12.75">
      <c r="A19" t="s">
        <v>20</v>
      </c>
      <c r="B19">
        <v>1801.0038264574343</v>
      </c>
      <c r="C19">
        <v>-1053.0654179983824</v>
      </c>
      <c r="D19">
        <v>4655.073070913251</v>
      </c>
      <c r="E19">
        <v>-407.0397071695354</v>
      </c>
      <c r="F19">
        <v>1393.964119287899</v>
      </c>
    </row>
    <row r="20" spans="1:6" ht="12.75">
      <c r="A20" t="s">
        <v>21</v>
      </c>
      <c r="B20">
        <v>571.422886428435</v>
      </c>
      <c r="C20">
        <v>-2335.6785534706232</v>
      </c>
      <c r="D20">
        <v>3478.5243263274933</v>
      </c>
      <c r="E20">
        <v>-407.0397071695354</v>
      </c>
      <c r="F20">
        <v>164.3831792588997</v>
      </c>
    </row>
    <row r="21" spans="1:6" ht="12.75">
      <c r="A21" t="s">
        <v>22</v>
      </c>
      <c r="B21">
        <v>782.600526992</v>
      </c>
      <c r="C21">
        <v>-2151.7232015958693</v>
      </c>
      <c r="D21">
        <v>3716.9242555798696</v>
      </c>
      <c r="E21">
        <v>-31.554248632002327</v>
      </c>
      <c r="F21">
        <v>751.0462783599977</v>
      </c>
    </row>
    <row r="22" spans="1:6" ht="12.75">
      <c r="A22" t="s">
        <v>23</v>
      </c>
      <c r="B22">
        <v>654.8285006161452</v>
      </c>
      <c r="C22">
        <v>-2286.8503987063423</v>
      </c>
      <c r="D22">
        <v>3596.5073999386323</v>
      </c>
      <c r="E22">
        <v>-31.849703251745723</v>
      </c>
      <c r="F22">
        <v>622.9787973643995</v>
      </c>
    </row>
    <row r="23" spans="1:6" ht="12.75">
      <c r="A23" t="s">
        <v>24</v>
      </c>
      <c r="B23">
        <v>-295.39276708152045</v>
      </c>
      <c r="C23">
        <v>-3299.160311452324</v>
      </c>
      <c r="D23">
        <v>2708.374777289283</v>
      </c>
      <c r="E23">
        <v>1004.6977140073096</v>
      </c>
      <c r="F23">
        <v>709.3049469257892</v>
      </c>
    </row>
    <row r="24" spans="1:6" ht="12.75">
      <c r="A24" t="s">
        <v>25</v>
      </c>
      <c r="B24">
        <v>-654.5670961908969</v>
      </c>
      <c r="C24">
        <v>-3675.93706437804</v>
      </c>
      <c r="D24">
        <v>2366.8028719962463</v>
      </c>
      <c r="E24">
        <v>1337.8571547151257</v>
      </c>
      <c r="F24">
        <v>683.2900585242288</v>
      </c>
    </row>
    <row r="25" spans="1:6" ht="12.75">
      <c r="A25" t="s">
        <v>26</v>
      </c>
      <c r="B25">
        <v>-101.9860078518359</v>
      </c>
      <c r="C25">
        <v>-3117.098787199896</v>
      </c>
      <c r="D25">
        <v>2913.126771496224</v>
      </c>
      <c r="E25">
        <v>1507.8876365257943</v>
      </c>
      <c r="F25">
        <v>1405.9016286739584</v>
      </c>
    </row>
    <row r="26" spans="1:6" ht="12.75">
      <c r="A26" t="s">
        <v>27</v>
      </c>
      <c r="B26">
        <v>747.990921984574</v>
      </c>
      <c r="C26">
        <v>-2165.619882598654</v>
      </c>
      <c r="D26">
        <v>3661.601726567802</v>
      </c>
      <c r="E26">
        <v>-196.01666863680953</v>
      </c>
      <c r="F26">
        <v>551.9742533477645</v>
      </c>
    </row>
    <row r="27" spans="1:6" ht="12.75">
      <c r="A27" t="s">
        <v>28</v>
      </c>
      <c r="B27">
        <v>-830.4328607026505</v>
      </c>
      <c r="C27">
        <v>-3811.55681665906</v>
      </c>
      <c r="D27">
        <v>2150.691095253759</v>
      </c>
      <c r="E27">
        <v>2349.378494528577</v>
      </c>
      <c r="F27">
        <v>1518.9456338259265</v>
      </c>
    </row>
    <row r="28" spans="1:6" ht="12.75">
      <c r="A28" t="s">
        <v>29</v>
      </c>
      <c r="B28">
        <v>229.0410385637224</v>
      </c>
      <c r="C28">
        <v>-2688.647119198243</v>
      </c>
      <c r="D28">
        <v>3146.729196325688</v>
      </c>
      <c r="E28">
        <v>282.11317776507167</v>
      </c>
      <c r="F28">
        <v>511.15421632879406</v>
      </c>
    </row>
    <row r="29" spans="1:6" ht="12.75">
      <c r="A29" t="s">
        <v>30</v>
      </c>
      <c r="B29">
        <v>-612.9338665634223</v>
      </c>
      <c r="C29">
        <v>-3637.5337476201275</v>
      </c>
      <c r="D29">
        <v>2411.666014493283</v>
      </c>
      <c r="E29">
        <v>1453.0280213103533</v>
      </c>
      <c r="F29">
        <v>840.094154746931</v>
      </c>
    </row>
    <row r="30" spans="1:6" ht="12.75">
      <c r="A30" t="s">
        <v>31</v>
      </c>
      <c r="B30">
        <v>-311.7388005203384</v>
      </c>
      <c r="C30">
        <v>-3213.211710447929</v>
      </c>
      <c r="D30">
        <v>2589.734109407252</v>
      </c>
      <c r="E30">
        <v>1628.0436742349323</v>
      </c>
      <c r="F30">
        <v>1316.304873714594</v>
      </c>
    </row>
    <row r="31" spans="1:6" ht="12.75">
      <c r="A31" t="s">
        <v>32</v>
      </c>
      <c r="B31">
        <v>-426.24358117007364</v>
      </c>
      <c r="C31">
        <v>-3431.2433756912515</v>
      </c>
      <c r="D31">
        <v>2578.7562133511037</v>
      </c>
      <c r="E31">
        <v>1784.4375606249444</v>
      </c>
      <c r="F31">
        <v>1358.1939794548707</v>
      </c>
    </row>
    <row r="32" spans="1:6" ht="12.75">
      <c r="A32" t="s">
        <v>33</v>
      </c>
      <c r="B32">
        <v>1123.717330927689</v>
      </c>
      <c r="C32">
        <v>-1830.167382795284</v>
      </c>
      <c r="D32">
        <v>4077.6020446506623</v>
      </c>
      <c r="E32">
        <v>2847.8394895252663</v>
      </c>
      <c r="F32">
        <v>3971.5568204529554</v>
      </c>
    </row>
    <row r="33" spans="1:6" ht="12.75">
      <c r="A33" t="s">
        <v>34</v>
      </c>
      <c r="B33">
        <v>-1835.2797529398626</v>
      </c>
      <c r="C33">
        <v>-4799.929427427016</v>
      </c>
      <c r="D33">
        <v>1129.3699215472907</v>
      </c>
      <c r="E33">
        <v>2310.759506313125</v>
      </c>
      <c r="F33">
        <v>475.4797533732621</v>
      </c>
    </row>
    <row r="34" spans="1:6" ht="12.75">
      <c r="A34" t="s">
        <v>35</v>
      </c>
      <c r="B34">
        <v>622.0350051621533</v>
      </c>
      <c r="C34">
        <v>-2312.030710270551</v>
      </c>
      <c r="D34">
        <v>3556.100720594858</v>
      </c>
      <c r="E34">
        <v>-49.22845358729069</v>
      </c>
      <c r="F34">
        <v>572.8065515748626</v>
      </c>
    </row>
    <row r="35" spans="1:6" ht="12.75">
      <c r="A35" t="s">
        <v>36</v>
      </c>
      <c r="B35">
        <v>-571.5961337206679</v>
      </c>
      <c r="C35">
        <v>-3596.7498572341547</v>
      </c>
      <c r="D35">
        <v>2453.5575897928193</v>
      </c>
      <c r="E35">
        <v>2262.7424271368145</v>
      </c>
      <c r="F35">
        <v>1691.1462934161466</v>
      </c>
    </row>
    <row r="36" spans="1:6" ht="12.75">
      <c r="A36" t="s">
        <v>37</v>
      </c>
      <c r="B36">
        <v>1403.915787679478</v>
      </c>
      <c r="C36">
        <v>-1570.870816483793</v>
      </c>
      <c r="D36">
        <v>4378.702391842749</v>
      </c>
      <c r="E36">
        <v>1510.0736791299546</v>
      </c>
      <c r="F36">
        <v>2913.9894668094325</v>
      </c>
    </row>
    <row r="37" spans="1:6" ht="12.75">
      <c r="A37" t="s">
        <v>38</v>
      </c>
      <c r="B37">
        <v>-366.06633605633533</v>
      </c>
      <c r="C37">
        <v>-3330.12224632421</v>
      </c>
      <c r="D37">
        <v>2597.9895742115395</v>
      </c>
      <c r="E37">
        <v>1136.4041078475443</v>
      </c>
      <c r="F37">
        <v>770.337771791209</v>
      </c>
    </row>
    <row r="38" spans="1:6" ht="12.75">
      <c r="A38" t="s">
        <v>39</v>
      </c>
      <c r="B38">
        <v>-538.4781091630907</v>
      </c>
      <c r="C38">
        <v>-3503.1869797168797</v>
      </c>
      <c r="D38">
        <v>2426.2307613906983</v>
      </c>
      <c r="E38">
        <v>3080.9299592968437</v>
      </c>
      <c r="F38">
        <v>2542.451850133753</v>
      </c>
    </row>
    <row r="39" spans="1:6" ht="12.75">
      <c r="A39" t="s">
        <v>40</v>
      </c>
      <c r="B39">
        <v>-2966.637371920381</v>
      </c>
      <c r="C39">
        <v>-4983.217531828233</v>
      </c>
      <c r="D39">
        <v>-950.0572120125285</v>
      </c>
      <c r="E39">
        <v>4558.536727414193</v>
      </c>
      <c r="F39">
        <v>1591.8993554938118</v>
      </c>
    </row>
    <row r="40" spans="1:6" ht="12.75">
      <c r="A40" t="s">
        <v>34</v>
      </c>
      <c r="B40">
        <v>-1590.0757405869936</v>
      </c>
      <c r="C40">
        <v>-4569.524934710067</v>
      </c>
      <c r="D40">
        <v>1389.3734535360804</v>
      </c>
      <c r="E40">
        <v>2310.759506313125</v>
      </c>
      <c r="F40">
        <v>720.6837657261311</v>
      </c>
    </row>
    <row r="41" spans="1:6" ht="12.75">
      <c r="A41" t="s">
        <v>41</v>
      </c>
      <c r="B41">
        <v>-859.9173026548574</v>
      </c>
      <c r="C41">
        <v>-3821.3020539724594</v>
      </c>
      <c r="D41">
        <v>2101.4674486627446</v>
      </c>
      <c r="E41">
        <v>3455.6075504958553</v>
      </c>
      <c r="F41">
        <v>2595.690247840998</v>
      </c>
    </row>
    <row r="42" spans="1:6" ht="12.75">
      <c r="A42" t="s">
        <v>42</v>
      </c>
      <c r="B42">
        <v>582.6881148482091</v>
      </c>
      <c r="C42">
        <v>-2426.9064512519326</v>
      </c>
      <c r="D42">
        <v>3592.2826809483504</v>
      </c>
      <c r="E42">
        <v>1316.8656378966402</v>
      </c>
      <c r="F42">
        <v>1899.5537527448494</v>
      </c>
    </row>
    <row r="43" spans="1:6" ht="12.75">
      <c r="A43" t="s">
        <v>43</v>
      </c>
      <c r="B43">
        <v>-1162.909686244324</v>
      </c>
      <c r="C43">
        <v>-4152.073531952827</v>
      </c>
      <c r="D43">
        <v>1826.2541594641793</v>
      </c>
      <c r="E43">
        <v>2844.79099380479</v>
      </c>
      <c r="F43">
        <v>1681.8813075604662</v>
      </c>
    </row>
    <row r="44" spans="1:6" ht="12.75">
      <c r="A44" t="s">
        <v>44</v>
      </c>
      <c r="B44">
        <v>5736.0251144154645</v>
      </c>
      <c r="C44">
        <v>3594.1038482481963</v>
      </c>
      <c r="D44">
        <v>7877.946380582733</v>
      </c>
      <c r="E44">
        <v>4795.886088423767</v>
      </c>
      <c r="F44">
        <v>10531.911202839232</v>
      </c>
    </row>
    <row r="45" spans="1:6" ht="12.75">
      <c r="A45" t="s">
        <v>45</v>
      </c>
      <c r="B45">
        <v>-867.9754939240802</v>
      </c>
      <c r="C45">
        <v>-3841.6380680130233</v>
      </c>
      <c r="D45">
        <v>2105.687080164863</v>
      </c>
      <c r="E45">
        <v>1947.5596229793323</v>
      </c>
      <c r="F45">
        <v>1079.584129055252</v>
      </c>
    </row>
    <row r="46" spans="1:6" ht="12.75">
      <c r="A46" t="s">
        <v>46</v>
      </c>
      <c r="B46">
        <v>4271.852301639984</v>
      </c>
      <c r="C46">
        <v>1725.9475052076841</v>
      </c>
      <c r="D46">
        <v>6817.757098072284</v>
      </c>
      <c r="E46">
        <v>4362.179276203188</v>
      </c>
      <c r="F46">
        <v>8634.031577843172</v>
      </c>
    </row>
    <row r="47" spans="1:6" ht="12.75">
      <c r="A47" t="s">
        <v>47</v>
      </c>
      <c r="B47">
        <v>1419.7415965922414</v>
      </c>
      <c r="C47">
        <v>-1553.3581564030646</v>
      </c>
      <c r="D47">
        <v>4392.8413495875475</v>
      </c>
      <c r="E47">
        <v>2203.409619009202</v>
      </c>
      <c r="F47">
        <v>3623.1512156014433</v>
      </c>
    </row>
    <row r="48" spans="1:6" ht="12.75">
      <c r="A48" t="s">
        <v>48</v>
      </c>
      <c r="B48">
        <v>-936.3971232727971</v>
      </c>
      <c r="C48">
        <v>-3902.364405220412</v>
      </c>
      <c r="D48">
        <v>2029.5701586748178</v>
      </c>
      <c r="E48">
        <v>1878.250879177811</v>
      </c>
      <c r="F48">
        <v>941.8537559050138</v>
      </c>
    </row>
    <row r="49" spans="1:6" ht="12.75">
      <c r="A49" t="s">
        <v>49</v>
      </c>
      <c r="B49">
        <v>-413.8148945827443</v>
      </c>
      <c r="C49">
        <v>-3419.2906277020697</v>
      </c>
      <c r="D49">
        <v>2591.660838536581</v>
      </c>
      <c r="E49">
        <v>2870.05787892208</v>
      </c>
      <c r="F49">
        <v>2456.2429843393356</v>
      </c>
    </row>
    <row r="50" spans="1:6" ht="12.75">
      <c r="A50" t="s">
        <v>50</v>
      </c>
      <c r="B50">
        <v>-1154.750230819502</v>
      </c>
      <c r="C50">
        <v>-4111.62985114456</v>
      </c>
      <c r="D50">
        <v>1802.1293895055562</v>
      </c>
      <c r="E50">
        <v>1897.5723765151254</v>
      </c>
      <c r="F50">
        <v>742.8221456956235</v>
      </c>
    </row>
    <row r="51" spans="1:6" ht="12.75">
      <c r="A51" t="s">
        <v>51</v>
      </c>
      <c r="B51">
        <v>152.87750088185112</v>
      </c>
      <c r="C51">
        <v>-2782.3364394048067</v>
      </c>
      <c r="D51">
        <v>3088.091441168509</v>
      </c>
      <c r="E51">
        <v>613.0739384717665</v>
      </c>
      <c r="F51">
        <v>765.9514393536176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3" sqref="B3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0.5230701129709056</v>
      </c>
      <c r="C2">
        <v>14.257675296844946</v>
      </c>
      <c r="D2">
        <v>2.0146085196737218E-06</v>
      </c>
      <c r="E2">
        <v>2000320.997538732</v>
      </c>
      <c r="F2">
        <v>163572300.72111523</v>
      </c>
      <c r="G2">
        <v>78012518.90401055</v>
      </c>
      <c r="H2">
        <v>627.6807294585981</v>
      </c>
      <c r="I2">
        <v>627.6807294585981</v>
      </c>
      <c r="J2">
        <f>(I2-8)/43</f>
        <v>14.411179754851117</v>
      </c>
      <c r="K2">
        <f>EXP(J2)</f>
        <v>1814244.6256746592</v>
      </c>
      <c r="L2">
        <f>K2*43</f>
        <v>78012518.90401034</v>
      </c>
      <c r="M2">
        <f>1-L2/$F$2</f>
        <v>0.5230701129709068</v>
      </c>
      <c r="O2" s="3">
        <f>I2-DOC4!$H$2</f>
        <v>6.325265104732807</v>
      </c>
      <c r="P2">
        <f>EXP(-O2/2)</f>
        <v>0.042314199978747226</v>
      </c>
      <c r="Q2" s="4">
        <f>P2/SUM(DOC1!$P$2:$P$20,DOC2!$P$2:$P$20,DOC3!$P$2:$P$20,DOC4!$P$2:$P$20,DOC5!$P$2)</f>
        <v>0.027454224600981972</v>
      </c>
    </row>
    <row r="3" spans="2:17" ht="12.75">
      <c r="B3" t="s">
        <v>2</v>
      </c>
      <c r="C3" t="s">
        <v>59</v>
      </c>
      <c r="D3" t="s">
        <v>60</v>
      </c>
      <c r="E3" t="s">
        <v>3</v>
      </c>
      <c r="I3">
        <v>630.4044947976903</v>
      </c>
      <c r="J3">
        <f>(I3-8)/43</f>
        <v>14.474523134830006</v>
      </c>
      <c r="K3">
        <f>EXP(J3)</f>
        <v>1932882.8185962287</v>
      </c>
      <c r="L3">
        <f>K3*43</f>
        <v>83113961.19963783</v>
      </c>
      <c r="M3">
        <f>1-L3/$F$2</f>
        <v>0.491882422431998</v>
      </c>
      <c r="O3" s="3">
        <f>I3-DOC4!$H$2</f>
        <v>9.049030443825018</v>
      </c>
      <c r="P3">
        <f>EXP(-O3/2)</f>
        <v>0.010839968141916923</v>
      </c>
      <c r="Q3" s="4">
        <f>P3/SUM(DOC1!$P$2:$P$20,DOC2!$P$2:$P$20,DOC3!$P$2:$P$20,DOC4!$P$2:$P$20,DOC5!$P$2)</f>
        <v>0.007033169011470163</v>
      </c>
    </row>
    <row r="4" spans="1:17" ht="12.75">
      <c r="A4" t="s">
        <v>0</v>
      </c>
      <c r="B4">
        <v>646.0263383377463</v>
      </c>
      <c r="C4">
        <v>694.1151299430451</v>
      </c>
      <c r="D4">
        <v>-677.6236635016766</v>
      </c>
      <c r="E4">
        <v>1855.4414441387003</v>
      </c>
      <c r="I4">
        <v>633.2207409628863</v>
      </c>
      <c r="J4">
        <f>(I4-8)/43</f>
        <v>14.540017231695032</v>
      </c>
      <c r="K4">
        <f>EXP(J4)</f>
        <v>2063712.765082279</v>
      </c>
      <c r="L4">
        <f>K4*43</f>
        <v>88739648.898538</v>
      </c>
      <c r="M4">
        <f>1-L4/$F$2</f>
        <v>0.4574897552499684</v>
      </c>
      <c r="O4" s="3">
        <f>I4-DOC4!$H$2</f>
        <v>11.865276609021066</v>
      </c>
      <c r="P4">
        <f>EXP(-O4/2)</f>
        <v>0.002651477348004949</v>
      </c>
      <c r="Q4" s="4">
        <f>P4/SUM(DOC1!$P$2:$P$20,DOC2!$P$2:$P$20,DOC3!$P$2:$P$20,DOC4!$P$2:$P$20,DOC5!$P$2)</f>
        <v>0.0017203268565423812</v>
      </c>
    </row>
    <row r="5" spans="1:17" ht="12.75">
      <c r="A5" t="s">
        <v>1</v>
      </c>
      <c r="B5">
        <v>0.01893092550017106</v>
      </c>
      <c r="C5">
        <v>0.01148981391903603</v>
      </c>
      <c r="D5">
        <v>0.0040599335865158645</v>
      </c>
      <c r="I5">
        <v>640.7056243372813</v>
      </c>
      <c r="J5">
        <f>(I5-8)/43</f>
        <v>14.714084286913518</v>
      </c>
      <c r="K5">
        <f>EXP(J5)</f>
        <v>2456097.5509769237</v>
      </c>
      <c r="L5">
        <f>K5*43</f>
        <v>105612194.69200772</v>
      </c>
      <c r="M5">
        <f>1-L5/$F$2</f>
        <v>0.35433937025760476</v>
      </c>
      <c r="O5" s="3">
        <f>I5-DOC4!$H$2</f>
        <v>19.350159983416006</v>
      </c>
      <c r="P5">
        <f>EXP(-O5/2)</f>
        <v>6.282986804717469E-05</v>
      </c>
      <c r="Q5" s="4">
        <f>P5/SUM(DOC1!$P$2:$P$20,DOC2!$P$2:$P$20,DOC3!$P$2:$P$20,DOC4!$P$2:$P$20,DOC5!$P$2)</f>
        <v>4.0765164173813216E-05</v>
      </c>
    </row>
    <row r="6" spans="9:17" ht="12.75">
      <c r="I6">
        <v>640.5474751460918</v>
      </c>
      <c r="J6">
        <f>(I6-8)/43</f>
        <v>14.71040639874632</v>
      </c>
      <c r="K6">
        <f>EXP(J6)</f>
        <v>2447080.890155697</v>
      </c>
      <c r="L6">
        <f>K6*43</f>
        <v>105224478.27669497</v>
      </c>
      <c r="M6">
        <f>1-L6/$F$2</f>
        <v>0.35670967631555883</v>
      </c>
      <c r="O6" s="3">
        <f>I6-DOC4!$H$2</f>
        <v>19.192010792226483</v>
      </c>
      <c r="P6">
        <f>EXP(-O6/2)</f>
        <v>6.799982705411487E-05</v>
      </c>
      <c r="Q6" s="4">
        <f>P6/SUM(DOC1!$P$2:$P$20,DOC2!$P$2:$P$20,DOC3!$P$2:$P$20,DOC4!$P$2:$P$20,DOC5!$P$2)</f>
        <v>4.4119527858479246E-05</v>
      </c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6" ht="12.75">
      <c r="A9" t="s">
        <v>10</v>
      </c>
      <c r="B9">
        <v>-625.329682884761</v>
      </c>
      <c r="C9">
        <v>-3440.1439098763317</v>
      </c>
      <c r="D9">
        <v>2189.4845441068096</v>
      </c>
      <c r="E9">
        <v>1634.0969368509946</v>
      </c>
      <c r="F9">
        <v>1008.7672539662335</v>
      </c>
    </row>
    <row r="10" spans="1:6" ht="12.75">
      <c r="A10" t="s">
        <v>11</v>
      </c>
      <c r="B10">
        <v>-941.3510585347376</v>
      </c>
      <c r="C10">
        <v>-3732.05092749466</v>
      </c>
      <c r="D10">
        <v>1849.3488104251846</v>
      </c>
      <c r="E10">
        <v>3043.1671398750696</v>
      </c>
      <c r="F10">
        <v>2101.816081340332</v>
      </c>
    </row>
    <row r="11" spans="1:6" ht="12.75">
      <c r="A11" t="s">
        <v>12</v>
      </c>
      <c r="B11">
        <v>-558.5515947795975</v>
      </c>
      <c r="C11">
        <v>-3335.219947161814</v>
      </c>
      <c r="D11">
        <v>2218.116757602619</v>
      </c>
      <c r="E11">
        <v>3730.4402278283046</v>
      </c>
      <c r="F11">
        <v>3171.888633048707</v>
      </c>
    </row>
    <row r="12" spans="1:6" ht="12.75">
      <c r="A12" t="s">
        <v>13</v>
      </c>
      <c r="B12">
        <v>-537.1855866466803</v>
      </c>
      <c r="C12">
        <v>-3353.7332803257354</v>
      </c>
      <c r="D12">
        <v>2279.3621070323748</v>
      </c>
      <c r="E12">
        <v>3105.7435529818213</v>
      </c>
      <c r="F12">
        <v>2568.557966335141</v>
      </c>
    </row>
    <row r="13" spans="1:6" ht="12.75">
      <c r="A13" t="s">
        <v>14</v>
      </c>
      <c r="B13">
        <v>362.9713013037574</v>
      </c>
      <c r="C13">
        <v>-2478.1252711338284</v>
      </c>
      <c r="D13">
        <v>3204.0678737413427</v>
      </c>
      <c r="E13">
        <v>842.6915008928365</v>
      </c>
      <c r="F13">
        <v>1205.662802196594</v>
      </c>
    </row>
    <row r="14" spans="1:6" ht="12.75">
      <c r="A14" t="s">
        <v>15</v>
      </c>
      <c r="B14">
        <v>663.5198473031919</v>
      </c>
      <c r="C14">
        <v>-2174.40605948047</v>
      </c>
      <c r="D14">
        <v>3501.445754086854</v>
      </c>
      <c r="E14">
        <v>2401.105561112736</v>
      </c>
      <c r="F14">
        <v>3064.6254084159277</v>
      </c>
    </row>
    <row r="15" spans="1:6" ht="12.75">
      <c r="A15" t="s">
        <v>16</v>
      </c>
      <c r="B15">
        <v>-352.2779758753122</v>
      </c>
      <c r="C15">
        <v>-3152.3797904142775</v>
      </c>
      <c r="D15">
        <v>2447.823838663653</v>
      </c>
      <c r="E15">
        <v>2254.681605701904</v>
      </c>
      <c r="F15">
        <v>1902.403629826592</v>
      </c>
    </row>
    <row r="16" spans="1:6" ht="12.75">
      <c r="A16" t="s">
        <v>17</v>
      </c>
      <c r="B16">
        <v>-338.5611668678814</v>
      </c>
      <c r="C16">
        <v>-3165.2558175911245</v>
      </c>
      <c r="D16">
        <v>2488.133483855362</v>
      </c>
      <c r="E16">
        <v>1153.5779433082741</v>
      </c>
      <c r="F16">
        <v>815.0167764403927</v>
      </c>
    </row>
    <row r="17" spans="1:6" ht="12.75">
      <c r="A17" t="s">
        <v>18</v>
      </c>
      <c r="B17">
        <v>-389.6098553690148</v>
      </c>
      <c r="C17">
        <v>-3185.4153228150394</v>
      </c>
      <c r="D17">
        <v>2406.1956120770096</v>
      </c>
      <c r="E17">
        <v>1006.1339392710875</v>
      </c>
      <c r="F17">
        <v>616.5240839020727</v>
      </c>
    </row>
    <row r="18" spans="1:6" ht="12.75">
      <c r="A18" t="s">
        <v>19</v>
      </c>
      <c r="B18">
        <v>660.1878585477803</v>
      </c>
      <c r="C18">
        <v>-2091.9869273998547</v>
      </c>
      <c r="D18">
        <v>3412.362644495415</v>
      </c>
      <c r="E18">
        <v>287.6552240656582</v>
      </c>
      <c r="F18">
        <v>947.8430826134385</v>
      </c>
    </row>
    <row r="19" spans="1:6" ht="12.75">
      <c r="A19" t="s">
        <v>20</v>
      </c>
      <c r="B19">
        <v>1435.6249341952553</v>
      </c>
      <c r="C19">
        <v>-1255.995062427438</v>
      </c>
      <c r="D19">
        <v>4127.244930817948</v>
      </c>
      <c r="E19">
        <v>-41.660814907356425</v>
      </c>
      <c r="F19">
        <v>1393.964119287899</v>
      </c>
    </row>
    <row r="20" spans="1:6" ht="12.75">
      <c r="A20" t="s">
        <v>21</v>
      </c>
      <c r="B20">
        <v>206.04399416625614</v>
      </c>
      <c r="C20">
        <v>-2525.649151597627</v>
      </c>
      <c r="D20">
        <v>2937.7371399301396</v>
      </c>
      <c r="E20">
        <v>-41.660814907356425</v>
      </c>
      <c r="F20">
        <v>164.3831792588997</v>
      </c>
    </row>
    <row r="21" spans="1:6" ht="12.75">
      <c r="A21" t="s">
        <v>22</v>
      </c>
      <c r="B21">
        <v>-39.58457098526878</v>
      </c>
      <c r="C21">
        <v>-2733.1059012880896</v>
      </c>
      <c r="D21">
        <v>2653.936759317552</v>
      </c>
      <c r="E21">
        <v>790.6308493452665</v>
      </c>
      <c r="F21">
        <v>751.0462783599977</v>
      </c>
    </row>
    <row r="22" spans="1:6" ht="12.75">
      <c r="A22" t="s">
        <v>23</v>
      </c>
      <c r="B22">
        <v>-265.747389788383</v>
      </c>
      <c r="C22">
        <v>-2939.4946141988044</v>
      </c>
      <c r="D22">
        <v>2407.9998346220386</v>
      </c>
      <c r="E22">
        <v>888.7261871527825</v>
      </c>
      <c r="F22">
        <v>622.9787973643995</v>
      </c>
    </row>
    <row r="23" spans="1:6" ht="12.75">
      <c r="A23" t="s">
        <v>24</v>
      </c>
      <c r="B23">
        <v>41.25444839470538</v>
      </c>
      <c r="C23">
        <v>-2781.405462495545</v>
      </c>
      <c r="D23">
        <v>2863.914359284956</v>
      </c>
      <c r="E23">
        <v>668.0504985310838</v>
      </c>
      <c r="F23">
        <v>709.3049469257892</v>
      </c>
    </row>
    <row r="24" spans="1:6" ht="12.75">
      <c r="A24" t="s">
        <v>25</v>
      </c>
      <c r="B24">
        <v>-289.7222848887019</v>
      </c>
      <c r="C24">
        <v>-3130.679340322624</v>
      </c>
      <c r="D24">
        <v>2551.2347705452203</v>
      </c>
      <c r="E24">
        <v>973.0123434129307</v>
      </c>
      <c r="F24">
        <v>683.2900585242288</v>
      </c>
    </row>
    <row r="25" spans="1:6" ht="12.75">
      <c r="A25" t="s">
        <v>26</v>
      </c>
      <c r="B25">
        <v>-5.0029318684735244</v>
      </c>
      <c r="C25">
        <v>-2850.0032767700613</v>
      </c>
      <c r="D25">
        <v>2839.997413033114</v>
      </c>
      <c r="E25">
        <v>1410.904560542432</v>
      </c>
      <c r="F25">
        <v>1405.9016286739584</v>
      </c>
    </row>
    <row r="26" spans="1:6" ht="12.75">
      <c r="A26" t="s">
        <v>27</v>
      </c>
      <c r="B26">
        <v>835.211497719298</v>
      </c>
      <c r="C26">
        <v>-1909.8318392026197</v>
      </c>
      <c r="D26">
        <v>3580.254834641216</v>
      </c>
      <c r="E26">
        <v>-283.23724437153345</v>
      </c>
      <c r="F26">
        <v>551.9742533477645</v>
      </c>
    </row>
    <row r="27" spans="1:6" ht="12.75">
      <c r="A27" t="s">
        <v>28</v>
      </c>
      <c r="B27">
        <v>-2772.4710478778156</v>
      </c>
      <c r="C27">
        <v>-4897.087355611311</v>
      </c>
      <c r="D27">
        <v>-647.8547401443207</v>
      </c>
      <c r="E27">
        <v>4291.416681703742</v>
      </c>
      <c r="F27">
        <v>1518.9456338259265</v>
      </c>
    </row>
    <row r="28" spans="1:6" ht="12.75">
      <c r="A28" t="s">
        <v>29</v>
      </c>
      <c r="B28">
        <v>614.7755739035035</v>
      </c>
      <c r="C28">
        <v>-2113.7198496221326</v>
      </c>
      <c r="D28">
        <v>3343.27099742914</v>
      </c>
      <c r="E28">
        <v>-103.62135757470942</v>
      </c>
      <c r="F28">
        <v>511.15421632879406</v>
      </c>
    </row>
    <row r="29" spans="1:6" ht="12.75">
      <c r="A29" t="s">
        <v>30</v>
      </c>
      <c r="B29">
        <v>-152.734648734688</v>
      </c>
      <c r="C29">
        <v>-2987.3334862298675</v>
      </c>
      <c r="D29">
        <v>2681.8641887604913</v>
      </c>
      <c r="E29">
        <v>992.828803481619</v>
      </c>
      <c r="F29">
        <v>840.094154746931</v>
      </c>
    </row>
    <row r="30" spans="1:6" ht="12.75">
      <c r="A30" t="s">
        <v>31</v>
      </c>
      <c r="B30">
        <v>99.72869554414774</v>
      </c>
      <c r="C30">
        <v>-2618.735392884178</v>
      </c>
      <c r="D30">
        <v>2818.1927839724735</v>
      </c>
      <c r="E30">
        <v>1216.5761781704462</v>
      </c>
      <c r="F30">
        <v>1316.304873714594</v>
      </c>
    </row>
    <row r="31" spans="1:6" ht="12.75">
      <c r="A31" t="s">
        <v>32</v>
      </c>
      <c r="B31">
        <v>-368.37703630177793</v>
      </c>
      <c r="C31">
        <v>-3204.8186823912893</v>
      </c>
      <c r="D31">
        <v>2468.0646097877334</v>
      </c>
      <c r="E31">
        <v>1726.5710157566486</v>
      </c>
      <c r="F31">
        <v>1358.1939794548707</v>
      </c>
    </row>
    <row r="32" spans="1:6" ht="12.75">
      <c r="A32" t="s">
        <v>33</v>
      </c>
      <c r="B32">
        <v>479.5464277970782</v>
      </c>
      <c r="C32">
        <v>-2273.0060738547913</v>
      </c>
      <c r="D32">
        <v>3232.0989294489477</v>
      </c>
      <c r="E32">
        <v>3492.0103926558772</v>
      </c>
      <c r="F32">
        <v>3971.5568204529554</v>
      </c>
    </row>
    <row r="33" spans="1:6" ht="12.75">
      <c r="A33" t="s">
        <v>34</v>
      </c>
      <c r="B33">
        <v>-1375.8490586509695</v>
      </c>
      <c r="C33">
        <v>-4167.533399060773</v>
      </c>
      <c r="D33">
        <v>1415.835281758834</v>
      </c>
      <c r="E33">
        <v>1851.3288120242316</v>
      </c>
      <c r="F33">
        <v>475.4797533732621</v>
      </c>
    </row>
    <row r="34" spans="1:6" ht="12.75">
      <c r="A34" t="s">
        <v>35</v>
      </c>
      <c r="B34">
        <v>680.2306312974348</v>
      </c>
      <c r="C34">
        <v>-2086.350873035741</v>
      </c>
      <c r="D34">
        <v>3446.8121356306106</v>
      </c>
      <c r="E34">
        <v>-107.42407972257215</v>
      </c>
      <c r="F34">
        <v>572.8065515748626</v>
      </c>
    </row>
    <row r="35" spans="1:6" ht="12.75">
      <c r="A35" t="s">
        <v>36</v>
      </c>
      <c r="B35">
        <v>-364.20950368242507</v>
      </c>
      <c r="C35">
        <v>-3217.2383159676</v>
      </c>
      <c r="D35">
        <v>2488.8193086027504</v>
      </c>
      <c r="E35">
        <v>2055.3557970985717</v>
      </c>
      <c r="F35">
        <v>1691.1462934161466</v>
      </c>
    </row>
    <row r="36" spans="1:6" ht="12.75">
      <c r="A36" t="s">
        <v>37</v>
      </c>
      <c r="B36">
        <v>979.0899485973805</v>
      </c>
      <c r="C36">
        <v>-1820.6917741091156</v>
      </c>
      <c r="D36">
        <v>3778.8716713038766</v>
      </c>
      <c r="E36">
        <v>1934.899518212052</v>
      </c>
      <c r="F36">
        <v>2913.9894668094325</v>
      </c>
    </row>
    <row r="37" spans="1:6" ht="12.75">
      <c r="A37" t="s">
        <v>38</v>
      </c>
      <c r="B37">
        <v>-23.553260878331116</v>
      </c>
      <c r="C37">
        <v>-2808.863757419214</v>
      </c>
      <c r="D37">
        <v>2761.757235662552</v>
      </c>
      <c r="E37">
        <v>793.8910326695401</v>
      </c>
      <c r="F37">
        <v>770.337771791209</v>
      </c>
    </row>
    <row r="38" spans="1:6" ht="12.75">
      <c r="A38" t="s">
        <v>39</v>
      </c>
      <c r="B38">
        <v>-1186.2148218998327</v>
      </c>
      <c r="C38">
        <v>-3908.8760328398466</v>
      </c>
      <c r="D38">
        <v>1536.4463890401812</v>
      </c>
      <c r="E38">
        <v>3728.6666720335857</v>
      </c>
      <c r="F38">
        <v>2542.451850133753</v>
      </c>
    </row>
    <row r="39" spans="1:6" ht="12.75">
      <c r="A39" t="s">
        <v>40</v>
      </c>
      <c r="B39">
        <v>-3051.114580495797</v>
      </c>
      <c r="C39">
        <v>-4905.074889863558</v>
      </c>
      <c r="D39">
        <v>-1197.1542711280356</v>
      </c>
      <c r="E39">
        <v>4643.013935989608</v>
      </c>
      <c r="F39">
        <v>1591.8993554938118</v>
      </c>
    </row>
    <row r="40" spans="1:6" ht="12.75">
      <c r="A40" t="s">
        <v>34</v>
      </c>
      <c r="B40">
        <v>-1130.6450462981006</v>
      </c>
      <c r="C40">
        <v>-3934.1558387751697</v>
      </c>
      <c r="D40">
        <v>1672.8657461789685</v>
      </c>
      <c r="E40">
        <v>1851.3288120242316</v>
      </c>
      <c r="F40">
        <v>720.6837657261311</v>
      </c>
    </row>
    <row r="41" spans="1:6" ht="12.75">
      <c r="A41" t="s">
        <v>41</v>
      </c>
      <c r="B41">
        <v>-812.8524150900812</v>
      </c>
      <c r="C41">
        <v>-3607.466459897196</v>
      </c>
      <c r="D41">
        <v>1981.7616297170334</v>
      </c>
      <c r="E41">
        <v>3408.542662931079</v>
      </c>
      <c r="F41">
        <v>2595.690247840998</v>
      </c>
    </row>
    <row r="42" spans="1:6" ht="12.75">
      <c r="A42" t="s">
        <v>42</v>
      </c>
      <c r="B42">
        <v>278.94848802589445</v>
      </c>
      <c r="C42">
        <v>-2554.5529795864513</v>
      </c>
      <c r="D42">
        <v>3112.4499556382407</v>
      </c>
      <c r="E42">
        <v>1620.605264718955</v>
      </c>
      <c r="F42">
        <v>1899.5537527448494</v>
      </c>
    </row>
    <row r="43" spans="1:6" ht="12.75">
      <c r="A43" t="s">
        <v>43</v>
      </c>
      <c r="B43">
        <v>-756.6170387382522</v>
      </c>
      <c r="C43">
        <v>-3569.05474928113</v>
      </c>
      <c r="D43">
        <v>2055.820671804626</v>
      </c>
      <c r="E43">
        <v>2438.4983462987184</v>
      </c>
      <c r="F43">
        <v>1681.8813075604662</v>
      </c>
    </row>
    <row r="44" spans="1:6" ht="12.75">
      <c r="A44" t="s">
        <v>44</v>
      </c>
      <c r="B44">
        <v>4870.8940862195</v>
      </c>
      <c r="C44">
        <v>2851.145215954667</v>
      </c>
      <c r="D44">
        <v>6890.642956484334</v>
      </c>
      <c r="E44">
        <v>5661.0171166197315</v>
      </c>
      <c r="F44">
        <v>10531.911202839232</v>
      </c>
    </row>
    <row r="45" spans="1:6" ht="12.75">
      <c r="A45" t="s">
        <v>45</v>
      </c>
      <c r="B45">
        <v>-443.24817925877574</v>
      </c>
      <c r="C45">
        <v>-3236.3313805964717</v>
      </c>
      <c r="D45">
        <v>2349.8350220789207</v>
      </c>
      <c r="E45">
        <v>1522.8323083140278</v>
      </c>
      <c r="F45">
        <v>1079.584129055252</v>
      </c>
    </row>
    <row r="46" spans="1:6" ht="12.75">
      <c r="A46" t="s">
        <v>46</v>
      </c>
      <c r="B46">
        <v>4632.031368787528</v>
      </c>
      <c r="C46">
        <v>2378.828871524476</v>
      </c>
      <c r="D46">
        <v>6885.233866050579</v>
      </c>
      <c r="E46">
        <v>4002.000209055644</v>
      </c>
      <c r="F46">
        <v>8634.031577843172</v>
      </c>
    </row>
    <row r="47" spans="1:6" ht="12.75">
      <c r="A47" t="s">
        <v>47</v>
      </c>
      <c r="B47">
        <v>543.9148133572689</v>
      </c>
      <c r="C47">
        <v>-2193.7169125401942</v>
      </c>
      <c r="D47">
        <v>3281.546539254732</v>
      </c>
      <c r="E47">
        <v>3079.2364022441743</v>
      </c>
      <c r="F47">
        <v>3623.1512156014433</v>
      </c>
    </row>
    <row r="48" spans="1:6" ht="12.75">
      <c r="A48" t="s">
        <v>48</v>
      </c>
      <c r="B48">
        <v>91.854839168431</v>
      </c>
      <c r="C48">
        <v>-2587.387085484924</v>
      </c>
      <c r="D48">
        <v>2771.0967638217853</v>
      </c>
      <c r="E48">
        <v>849.9989167365828</v>
      </c>
      <c r="F48">
        <v>941.8537559050138</v>
      </c>
    </row>
    <row r="49" spans="1:6" ht="12.75">
      <c r="A49" t="s">
        <v>49</v>
      </c>
      <c r="B49">
        <v>-321.7230674415082</v>
      </c>
      <c r="C49">
        <v>-3158.4197844835735</v>
      </c>
      <c r="D49">
        <v>2514.973649600557</v>
      </c>
      <c r="E49">
        <v>2777.966051780844</v>
      </c>
      <c r="F49">
        <v>2456.2429843393356</v>
      </c>
    </row>
    <row r="50" spans="1:6" ht="12.75">
      <c r="A50" t="s">
        <v>50</v>
      </c>
      <c r="B50">
        <v>-780.5766606499485</v>
      </c>
      <c r="C50">
        <v>-3564.5659809567705</v>
      </c>
      <c r="D50">
        <v>2003.4126596568738</v>
      </c>
      <c r="E50">
        <v>1523.398806345572</v>
      </c>
      <c r="F50">
        <v>742.8221456956235</v>
      </c>
    </row>
    <row r="51" spans="1:6" ht="12.75">
      <c r="A51" t="s">
        <v>51</v>
      </c>
      <c r="B51">
        <v>407.2817101586902</v>
      </c>
      <c r="C51">
        <v>-2352.2587506549057</v>
      </c>
      <c r="D51">
        <v>3166.822170972286</v>
      </c>
      <c r="E51">
        <v>358.6697291949274</v>
      </c>
      <c r="F51">
        <v>765.9514393536176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C4" sqref="C4"/>
    </sheetView>
  </sheetViews>
  <sheetFormatPr defaultColWidth="9.140625" defaultRowHeight="12.75"/>
  <cols>
    <col min="10" max="15" width="8.7109375" style="0" customWidth="1"/>
    <col min="16" max="16" width="12.28125" style="0" bestFit="1" customWidth="1"/>
    <col min="17" max="17" width="12.28125" style="4" bestFit="1" customWidth="1"/>
  </cols>
  <sheetData>
    <row r="1" spans="2:17" ht="124.5" thickBo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57</v>
      </c>
      <c r="I1" t="s">
        <v>58</v>
      </c>
      <c r="J1" s="1"/>
      <c r="K1" s="1"/>
      <c r="L1" s="1"/>
      <c r="M1" s="1" t="s">
        <v>73</v>
      </c>
      <c r="O1" s="1" t="s">
        <v>74</v>
      </c>
      <c r="P1" t="s">
        <v>75</v>
      </c>
      <c r="Q1" s="2" t="s">
        <v>76</v>
      </c>
    </row>
    <row r="2" spans="2:17" ht="13.5" thickTop="1">
      <c r="B2">
        <v>0.6070200171551235</v>
      </c>
      <c r="C2">
        <v>14.67425928727265</v>
      </c>
      <c r="D2">
        <v>2.460970321971345E-07</v>
      </c>
      <c r="E2">
        <v>1691595.7876652852</v>
      </c>
      <c r="F2">
        <v>163572300.72111523</v>
      </c>
      <c r="G2">
        <v>64280639.93128085</v>
      </c>
      <c r="H2">
        <v>621.3554643538653</v>
      </c>
      <c r="I2">
        <v>627.2033664149789</v>
      </c>
      <c r="J2">
        <f>(I2-10)/43</f>
        <v>14.353566660813462</v>
      </c>
      <c r="K2">
        <f>EXP(J2)</f>
        <v>1712674.3614034562</v>
      </c>
      <c r="L2">
        <f>K2*43</f>
        <v>73644997.54034862</v>
      </c>
      <c r="M2">
        <f>1-L2/$F$2</f>
        <v>0.549770974574047</v>
      </c>
      <c r="O2" s="3">
        <f>I2-DOC4!$H$2</f>
        <v>5.847902061113587</v>
      </c>
      <c r="P2">
        <f>EXP(-O2/2)</f>
        <v>0.053721014069672036</v>
      </c>
      <c r="Q2" s="4">
        <f>P2/SUM(DOC1!$P$2:$P$20,DOC2!$P$2:$P$20,DOC3!$P$2:$P$20,DOC4!$P$2:$P$20,DOC5!$P$2)</f>
        <v>0.034855173601345595</v>
      </c>
    </row>
    <row r="3" spans="2:17" ht="12.75">
      <c r="B3" t="s">
        <v>64</v>
      </c>
      <c r="C3" t="s">
        <v>156</v>
      </c>
      <c r="D3" t="s">
        <v>146</v>
      </c>
      <c r="E3" t="s">
        <v>147</v>
      </c>
      <c r="F3" t="s">
        <v>3</v>
      </c>
      <c r="I3">
        <v>628.8375251230599</v>
      </c>
      <c r="J3">
        <f>(I3-10)/43</f>
        <v>14.391570351699068</v>
      </c>
      <c r="K3">
        <f>EXP(J3)</f>
        <v>1779014.9170684393</v>
      </c>
      <c r="L3">
        <f>K3*43</f>
        <v>76497641.43394288</v>
      </c>
      <c r="M3">
        <f>1-L3/$F$2</f>
        <v>0.5323313232332132</v>
      </c>
      <c r="O3" s="3">
        <f>I3-DOC4!$H$2</f>
        <v>7.482060769194618</v>
      </c>
      <c r="P3">
        <f>EXP(-O3/2)</f>
        <v>0.023729639874761357</v>
      </c>
      <c r="Q3" s="4">
        <f>P3/SUM(DOC1!$P$2:$P$20,DOC2!$P$2:$P$20,DOC3!$P$2:$P$20,DOC4!$P$2:$P$20,DOC5!$P$2)</f>
        <v>0.015396223091759469</v>
      </c>
    </row>
    <row r="4" spans="1:17" ht="12.75">
      <c r="A4" t="s">
        <v>0</v>
      </c>
      <c r="B4">
        <v>2215.6158650980724</v>
      </c>
      <c r="C4">
        <v>9528.986880984776</v>
      </c>
      <c r="D4">
        <v>-3716.9516133455268</v>
      </c>
      <c r="E4">
        <v>-9061.37330656276</v>
      </c>
      <c r="F4">
        <v>9858.611756693137</v>
      </c>
      <c r="I4">
        <v>621.3554643538653</v>
      </c>
      <c r="J4">
        <f>(I4-10)/43</f>
        <v>14.217568938461984</v>
      </c>
      <c r="K4">
        <f>EXP(J4)</f>
        <v>1494898.6030530455</v>
      </c>
      <c r="L4">
        <f>K4*43</f>
        <v>64280639.931280956</v>
      </c>
      <c r="M4">
        <f>1-L4/$F$2</f>
        <v>0.6070200171551228</v>
      </c>
      <c r="O4" s="3">
        <f>I4-DOC4!$H$2</f>
        <v>0</v>
      </c>
      <c r="P4">
        <f>EXP(-O4/2)</f>
        <v>1</v>
      </c>
      <c r="Q4" s="4">
        <f>P4/SUM(DOC1!$P$2:$P$20,DOC2!$P$2:$P$20,DOC3!$P$2:$P$20,DOC4!$P$2:$P$20,DOC5!$P$2)</f>
        <v>0.6488182363076972</v>
      </c>
    </row>
    <row r="5" spans="1:17" ht="12.75">
      <c r="A5" t="s">
        <v>1</v>
      </c>
      <c r="B5">
        <v>0.0002875427380844009</v>
      </c>
      <c r="C5">
        <v>3.1114126097797623E-07</v>
      </c>
      <c r="D5">
        <v>0.005244846745915079</v>
      </c>
      <c r="E5">
        <v>8.836886464621601E-07</v>
      </c>
      <c r="I5">
        <v>635.3921230392034</v>
      </c>
      <c r="J5">
        <f>(I5-10)/43</f>
        <v>14.544002861376823</v>
      </c>
      <c r="K5">
        <f>EXP(J5)</f>
        <v>2071954.3730221046</v>
      </c>
      <c r="L5">
        <f>K5*43</f>
        <v>89094038.0399505</v>
      </c>
      <c r="M5">
        <f>1-L5/$F$2</f>
        <v>0.45532319563168233</v>
      </c>
      <c r="O5" s="3">
        <f>I5-DOC4!$H$2</f>
        <v>14.036658685338125</v>
      </c>
      <c r="P5">
        <f>EXP(-O5/2)</f>
        <v>0.0008953200170323783</v>
      </c>
      <c r="Q5" s="4">
        <f>P5/SUM(DOC1!$P$2:$P$20,DOC2!$P$2:$P$20,DOC3!$P$2:$P$20,DOC4!$P$2:$P$20,DOC5!$P$2)</f>
        <v>0.0005808999543819251</v>
      </c>
    </row>
    <row r="6" spans="9:17" ht="12.75">
      <c r="I6">
        <v>630.8392378645815</v>
      </c>
      <c r="J6">
        <f>(I6-10)/43</f>
        <v>14.43812181080422</v>
      </c>
      <c r="K6">
        <f>EXP(J6)</f>
        <v>1863788.5161767504</v>
      </c>
      <c r="L6">
        <f>K6*43</f>
        <v>80142906.19560027</v>
      </c>
      <c r="M6">
        <f>1-L6/$F$2</f>
        <v>0.510045980631886</v>
      </c>
      <c r="O6" s="3">
        <f>I6-DOC4!$H$2</f>
        <v>9.483773510716219</v>
      </c>
      <c r="P6">
        <f>EXP(-O6/2)</f>
        <v>0.008722174042298948</v>
      </c>
      <c r="Q6" s="4">
        <f>P6/SUM(DOC1!$P$2:$P$20,DOC2!$P$2:$P$20,DOC3!$P$2:$P$20,DOC4!$P$2:$P$20,DOC5!$P$2)</f>
        <v>0.005659105578893181</v>
      </c>
    </row>
    <row r="7" ht="12.75">
      <c r="O7" s="3"/>
    </row>
    <row r="8" spans="2:15" ht="12.75">
      <c r="B8" t="s">
        <v>52</v>
      </c>
      <c r="C8" t="s">
        <v>53</v>
      </c>
      <c r="D8" t="s">
        <v>53</v>
      </c>
      <c r="E8" t="s">
        <v>54</v>
      </c>
      <c r="F8" t="s">
        <v>55</v>
      </c>
      <c r="G8" t="s">
        <v>56</v>
      </c>
      <c r="O8" s="3"/>
    </row>
    <row r="9" spans="1:6" ht="12.75">
      <c r="A9" t="s">
        <v>10</v>
      </c>
      <c r="B9">
        <v>-2.7855827102603143</v>
      </c>
      <c r="C9">
        <v>-2485.3291482194854</v>
      </c>
      <c r="D9">
        <v>2479.757982798965</v>
      </c>
      <c r="E9">
        <v>1011.5528366764938</v>
      </c>
      <c r="F9">
        <v>1008.7672539662335</v>
      </c>
    </row>
    <row r="10" spans="1:6" ht="12.75">
      <c r="A10" t="s">
        <v>11</v>
      </c>
      <c r="B10">
        <v>-809.0986680009646</v>
      </c>
      <c r="C10">
        <v>-3408.292261284398</v>
      </c>
      <c r="D10">
        <v>1790.094925282469</v>
      </c>
      <c r="E10">
        <v>2910.9147493412966</v>
      </c>
      <c r="F10">
        <v>2101.816081340332</v>
      </c>
    </row>
    <row r="11" spans="1:6" ht="12.75">
      <c r="A11" t="s">
        <v>12</v>
      </c>
      <c r="B11">
        <v>1003.6876545882692</v>
      </c>
      <c r="C11">
        <v>-1563.7956883824004</v>
      </c>
      <c r="D11">
        <v>3571.170997558939</v>
      </c>
      <c r="E11">
        <v>2168.200978460438</v>
      </c>
      <c r="F11">
        <v>3171.888633048707</v>
      </c>
    </row>
    <row r="12" spans="1:6" ht="12.75">
      <c r="A12" t="s">
        <v>13</v>
      </c>
      <c r="B12">
        <v>1031.8915095466045</v>
      </c>
      <c r="C12">
        <v>-1553.4001083872026</v>
      </c>
      <c r="D12">
        <v>3617.1831274804117</v>
      </c>
      <c r="E12">
        <v>1536.6664567885364</v>
      </c>
      <c r="F12">
        <v>2568.557966335141</v>
      </c>
    </row>
    <row r="13" spans="1:6" ht="12.75">
      <c r="A13" t="s">
        <v>14</v>
      </c>
      <c r="B13">
        <v>-1361.1073568517081</v>
      </c>
      <c r="C13">
        <v>-3745.0702481436706</v>
      </c>
      <c r="D13">
        <v>1022.8555344402544</v>
      </c>
      <c r="E13">
        <v>2566.770159048302</v>
      </c>
      <c r="F13">
        <v>1205.662802196594</v>
      </c>
    </row>
    <row r="14" spans="1:6" ht="12.75">
      <c r="A14" t="s">
        <v>15</v>
      </c>
      <c r="B14">
        <v>444.4805971510864</v>
      </c>
      <c r="C14">
        <v>-2129.736229441366</v>
      </c>
      <c r="D14">
        <v>3018.697423743539</v>
      </c>
      <c r="E14">
        <v>2620.1448112648413</v>
      </c>
      <c r="F14">
        <v>3064.6254084159277</v>
      </c>
    </row>
    <row r="15" spans="1:6" ht="12.75">
      <c r="A15" t="s">
        <v>16</v>
      </c>
      <c r="B15">
        <v>-669.8744936475441</v>
      </c>
      <c r="C15">
        <v>-3154.147857255814</v>
      </c>
      <c r="D15">
        <v>1814.3988699607257</v>
      </c>
      <c r="E15">
        <v>2572.278123474136</v>
      </c>
      <c r="F15">
        <v>1902.403629826592</v>
      </c>
    </row>
    <row r="16" spans="1:6" ht="12.75">
      <c r="A16" t="s">
        <v>17</v>
      </c>
      <c r="B16">
        <v>-311.92492775356686</v>
      </c>
      <c r="C16">
        <v>-2806.809020406174</v>
      </c>
      <c r="D16">
        <v>2182.9591648990404</v>
      </c>
      <c r="E16">
        <v>1126.9417041939596</v>
      </c>
      <c r="F16">
        <v>815.0167764403927</v>
      </c>
    </row>
    <row r="17" spans="1:6" ht="12.75">
      <c r="A17" t="s">
        <v>18</v>
      </c>
      <c r="B17">
        <v>-707.7812173015162</v>
      </c>
      <c r="C17">
        <v>-3174.8527359082973</v>
      </c>
      <c r="D17">
        <v>1759.2903013052646</v>
      </c>
      <c r="E17">
        <v>1324.305301203589</v>
      </c>
      <c r="F17">
        <v>616.5240839020727</v>
      </c>
    </row>
    <row r="18" spans="1:6" ht="12.75">
      <c r="A18" t="s">
        <v>19</v>
      </c>
      <c r="B18">
        <v>-219.2399301257616</v>
      </c>
      <c r="C18">
        <v>-2767.8821397585543</v>
      </c>
      <c r="D18">
        <v>2329.4022795070314</v>
      </c>
      <c r="E18">
        <v>1167.0830127392</v>
      </c>
      <c r="F18">
        <v>947.8430826134385</v>
      </c>
    </row>
    <row r="19" spans="1:6" ht="12.75">
      <c r="A19" t="s">
        <v>20</v>
      </c>
      <c r="B19">
        <v>877.2355786074168</v>
      </c>
      <c r="C19">
        <v>-1658.7573149337263</v>
      </c>
      <c r="D19">
        <v>3413.22847214856</v>
      </c>
      <c r="E19">
        <v>516.7285406804822</v>
      </c>
      <c r="F19">
        <v>1393.964119287899</v>
      </c>
    </row>
    <row r="20" spans="1:6" ht="12.75">
      <c r="A20" t="s">
        <v>21</v>
      </c>
      <c r="B20">
        <v>-352.3453614215825</v>
      </c>
      <c r="C20">
        <v>-2902.393362808248</v>
      </c>
      <c r="D20">
        <v>2197.7026399650836</v>
      </c>
      <c r="E20">
        <v>516.7285406804822</v>
      </c>
      <c r="F20">
        <v>164.3831792588997</v>
      </c>
    </row>
    <row r="21" spans="1:6" ht="12.75">
      <c r="A21" t="s">
        <v>22</v>
      </c>
      <c r="B21">
        <v>-137.61008503322785</v>
      </c>
      <c r="C21">
        <v>-2684.561542924222</v>
      </c>
      <c r="D21">
        <v>2409.3413728577666</v>
      </c>
      <c r="E21">
        <v>888.6563633932255</v>
      </c>
      <c r="F21">
        <v>751.0462783599977</v>
      </c>
    </row>
    <row r="22" spans="1:6" ht="12.75">
      <c r="A22" t="s">
        <v>23</v>
      </c>
      <c r="B22">
        <v>-39.86026391570363</v>
      </c>
      <c r="C22">
        <v>-2572.8192237534995</v>
      </c>
      <c r="D22">
        <v>2493.0986959220927</v>
      </c>
      <c r="E22">
        <v>662.8390612801031</v>
      </c>
      <c r="F22">
        <v>622.9787973643995</v>
      </c>
    </row>
    <row r="23" spans="1:6" ht="12.75">
      <c r="A23" t="s">
        <v>24</v>
      </c>
      <c r="B23">
        <v>408.4047801746017</v>
      </c>
      <c r="C23">
        <v>-1946.9474829747162</v>
      </c>
      <c r="D23">
        <v>2763.75704332392</v>
      </c>
      <c r="E23">
        <v>300.9001667511875</v>
      </c>
      <c r="F23">
        <v>709.3049469257892</v>
      </c>
    </row>
    <row r="24" spans="1:6" ht="12.75">
      <c r="A24" t="s">
        <v>25</v>
      </c>
      <c r="B24">
        <v>338.3921786264683</v>
      </c>
      <c r="C24">
        <v>-2151.896909339242</v>
      </c>
      <c r="D24">
        <v>2828.6812665921784</v>
      </c>
      <c r="E24">
        <v>344.8978798977605</v>
      </c>
      <c r="F24">
        <v>683.2900585242288</v>
      </c>
    </row>
    <row r="25" spans="1:6" ht="12.75">
      <c r="A25" t="s">
        <v>26</v>
      </c>
      <c r="B25">
        <v>-929.5105973884615</v>
      </c>
      <c r="C25">
        <v>-3460.873236478109</v>
      </c>
      <c r="D25">
        <v>1601.852041701186</v>
      </c>
      <c r="E25">
        <v>2335.41222606242</v>
      </c>
      <c r="F25">
        <v>1405.9016286739584</v>
      </c>
    </row>
    <row r="26" spans="1:6" ht="12.75">
      <c r="A26" t="s">
        <v>27</v>
      </c>
      <c r="B26">
        <v>-64.00353542596463</v>
      </c>
      <c r="C26">
        <v>-2623.8705860517202</v>
      </c>
      <c r="D26">
        <v>2495.8635151997905</v>
      </c>
      <c r="E26">
        <v>615.9777887737291</v>
      </c>
      <c r="F26">
        <v>551.9742533477645</v>
      </c>
    </row>
    <row r="27" spans="1:6" ht="12.75">
      <c r="A27" t="s">
        <v>28</v>
      </c>
      <c r="B27">
        <v>-689.9689145524048</v>
      </c>
      <c r="C27">
        <v>-3231.297808793365</v>
      </c>
      <c r="D27">
        <v>1851.3599796885555</v>
      </c>
      <c r="E27">
        <v>2208.9145483783313</v>
      </c>
      <c r="F27">
        <v>1518.9456338259265</v>
      </c>
    </row>
    <row r="28" spans="1:6" ht="12.75">
      <c r="A28" t="s">
        <v>29</v>
      </c>
      <c r="B28">
        <v>356.7189476736894</v>
      </c>
      <c r="C28">
        <v>-2236.883632491614</v>
      </c>
      <c r="D28">
        <v>2950.321527838993</v>
      </c>
      <c r="E28">
        <v>154.43526865510466</v>
      </c>
      <c r="F28">
        <v>511.15421632879406</v>
      </c>
    </row>
    <row r="29" spans="1:6" ht="12.75">
      <c r="A29" t="s">
        <v>30</v>
      </c>
      <c r="B29">
        <v>1282.291262658092</v>
      </c>
      <c r="C29">
        <v>-1166.2780453215105</v>
      </c>
      <c r="D29">
        <v>3730.8605706376943</v>
      </c>
      <c r="E29">
        <v>-442.19710791116086</v>
      </c>
      <c r="F29">
        <v>840.094154746931</v>
      </c>
    </row>
    <row r="30" spans="1:6" ht="12.75">
      <c r="A30" t="s">
        <v>31</v>
      </c>
      <c r="B30">
        <v>-1426.8380408304427</v>
      </c>
      <c r="C30">
        <v>-3937.694700958602</v>
      </c>
      <c r="D30">
        <v>1084.0186192977164</v>
      </c>
      <c r="E30">
        <v>2743.1429145450365</v>
      </c>
      <c r="F30">
        <v>1316.304873714594</v>
      </c>
    </row>
    <row r="31" spans="1:6" ht="12.75">
      <c r="A31" t="s">
        <v>32</v>
      </c>
      <c r="B31">
        <v>-326.49123799304834</v>
      </c>
      <c r="C31">
        <v>-2935.9355592081015</v>
      </c>
      <c r="D31">
        <v>2282.953083222005</v>
      </c>
      <c r="E31">
        <v>1684.685217447919</v>
      </c>
      <c r="F31">
        <v>1358.1939794548707</v>
      </c>
    </row>
    <row r="32" spans="1:6" ht="12.75">
      <c r="A32" t="s">
        <v>33</v>
      </c>
      <c r="B32">
        <v>-1078.183004406881</v>
      </c>
      <c r="C32">
        <v>-3359.9971250239455</v>
      </c>
      <c r="D32">
        <v>1203.6311162101833</v>
      </c>
      <c r="E32">
        <v>5049.7398248598365</v>
      </c>
      <c r="F32">
        <v>3971.5568204529554</v>
      </c>
    </row>
    <row r="33" spans="1:6" ht="12.75">
      <c r="A33" t="s">
        <v>34</v>
      </c>
      <c r="B33">
        <v>-1.5923687947284293</v>
      </c>
      <c r="C33">
        <v>-2394.958945463691</v>
      </c>
      <c r="D33">
        <v>2391.7742078742344</v>
      </c>
      <c r="E33">
        <v>477.0721221679905</v>
      </c>
      <c r="F33">
        <v>475.4797533732621</v>
      </c>
    </row>
    <row r="34" spans="1:6" ht="12.75">
      <c r="A34" t="s">
        <v>35</v>
      </c>
      <c r="B34">
        <v>137.35718982529625</v>
      </c>
      <c r="C34">
        <v>-2331.975326530727</v>
      </c>
      <c r="D34">
        <v>2606.6897061813197</v>
      </c>
      <c r="E34">
        <v>435.4493617495664</v>
      </c>
      <c r="F34">
        <v>572.8065515748626</v>
      </c>
    </row>
    <row r="35" spans="1:6" ht="12.75">
      <c r="A35" t="s">
        <v>36</v>
      </c>
      <c r="B35">
        <v>-769.2380001769204</v>
      </c>
      <c r="C35">
        <v>-3311.0859413715407</v>
      </c>
      <c r="D35">
        <v>1772.6099410177</v>
      </c>
      <c r="E35">
        <v>2460.384293593067</v>
      </c>
      <c r="F35">
        <v>1691.1462934161466</v>
      </c>
    </row>
    <row r="36" spans="1:6" ht="12.75">
      <c r="A36" t="s">
        <v>37</v>
      </c>
      <c r="B36">
        <v>851.7048756267536</v>
      </c>
      <c r="C36">
        <v>-1687.6349221267046</v>
      </c>
      <c r="D36">
        <v>3391.044673380212</v>
      </c>
      <c r="E36">
        <v>2062.284591182679</v>
      </c>
      <c r="F36">
        <v>2913.9894668094325</v>
      </c>
    </row>
    <row r="37" spans="1:6" ht="12.75">
      <c r="A37" t="s">
        <v>38</v>
      </c>
      <c r="B37">
        <v>1891.548321657573</v>
      </c>
      <c r="C37">
        <v>-400.52212652119215</v>
      </c>
      <c r="D37">
        <v>4183.618769836338</v>
      </c>
      <c r="E37">
        <v>-1121.210549866364</v>
      </c>
      <c r="F37">
        <v>770.337771791209</v>
      </c>
    </row>
    <row r="38" spans="1:6" ht="12.75">
      <c r="A38" t="s">
        <v>39</v>
      </c>
      <c r="B38">
        <v>-1480.5959167225542</v>
      </c>
      <c r="C38">
        <v>-4002.166732299715</v>
      </c>
      <c r="D38">
        <v>1040.9748988546066</v>
      </c>
      <c r="E38">
        <v>4023.047766856307</v>
      </c>
      <c r="F38">
        <v>2542.451850133753</v>
      </c>
    </row>
    <row r="39" spans="1:6" ht="12.75">
      <c r="A39" t="s">
        <v>40</v>
      </c>
      <c r="B39">
        <v>-2570.4702538304055</v>
      </c>
      <c r="C39">
        <v>-4704.518365884725</v>
      </c>
      <c r="D39">
        <v>-436.42214177608594</v>
      </c>
      <c r="E39">
        <v>4162.369609324217</v>
      </c>
      <c r="F39">
        <v>1591.8993554938118</v>
      </c>
    </row>
    <row r="40" spans="1:6" ht="12.75">
      <c r="A40" t="s">
        <v>34</v>
      </c>
      <c r="B40">
        <v>-29.154504420297712</v>
      </c>
      <c r="C40">
        <v>-2442.0093687314497</v>
      </c>
      <c r="D40">
        <v>2383.7003598908545</v>
      </c>
      <c r="E40">
        <v>749.8382701464288</v>
      </c>
      <c r="F40">
        <v>720.6837657261311</v>
      </c>
    </row>
    <row r="41" spans="1:6" ht="12.75">
      <c r="A41" t="s">
        <v>41</v>
      </c>
      <c r="B41">
        <v>-407.52406046089936</v>
      </c>
      <c r="C41">
        <v>-3006.144845155443</v>
      </c>
      <c r="D41">
        <v>2191.096724233644</v>
      </c>
      <c r="E41">
        <v>3003.2143083018973</v>
      </c>
      <c r="F41">
        <v>2595.690247840998</v>
      </c>
    </row>
    <row r="42" spans="1:6" ht="12.75">
      <c r="A42" t="s">
        <v>42</v>
      </c>
      <c r="B42">
        <v>-325.4785273453101</v>
      </c>
      <c r="C42">
        <v>-2933.0675142269047</v>
      </c>
      <c r="D42">
        <v>2282.110459536285</v>
      </c>
      <c r="E42">
        <v>2225.0322800901595</v>
      </c>
      <c r="F42">
        <v>1899.5537527448494</v>
      </c>
    </row>
    <row r="43" spans="1:6" ht="12.75">
      <c r="A43" t="s">
        <v>43</v>
      </c>
      <c r="B43">
        <v>-501.8996599263587</v>
      </c>
      <c r="C43">
        <v>-2901.135927171933</v>
      </c>
      <c r="D43">
        <v>1897.3366073192155</v>
      </c>
      <c r="E43">
        <v>2183.780967486825</v>
      </c>
      <c r="F43">
        <v>1681.8813075604662</v>
      </c>
    </row>
    <row r="44" spans="1:6" ht="12.75">
      <c r="A44" t="s">
        <v>44</v>
      </c>
      <c r="B44">
        <v>3787.160844032749</v>
      </c>
      <c r="C44">
        <v>1936.760657547182</v>
      </c>
      <c r="D44">
        <v>5637.561030518316</v>
      </c>
      <c r="E44">
        <v>6744.750358806483</v>
      </c>
      <c r="F44">
        <v>10531.911202839232</v>
      </c>
    </row>
    <row r="45" spans="1:6" ht="12.75">
      <c r="A45" t="s">
        <v>45</v>
      </c>
      <c r="B45">
        <v>-288.5868094761249</v>
      </c>
      <c r="C45">
        <v>-2889.8046296617636</v>
      </c>
      <c r="D45">
        <v>2312.6310107095137</v>
      </c>
      <c r="E45">
        <v>1368.170938531377</v>
      </c>
      <c r="F45">
        <v>1079.584129055252</v>
      </c>
    </row>
    <row r="46" spans="1:6" ht="12.75">
      <c r="A46" t="s">
        <v>46</v>
      </c>
      <c r="B46">
        <v>3984.0984086514745</v>
      </c>
      <c r="C46">
        <v>1836.3972756756357</v>
      </c>
      <c r="D46">
        <v>6131.799541627313</v>
      </c>
      <c r="E46">
        <v>4649.933169191698</v>
      </c>
      <c r="F46">
        <v>8634.031577843172</v>
      </c>
    </row>
    <row r="47" spans="1:6" ht="12.75">
      <c r="A47" t="s">
        <v>47</v>
      </c>
      <c r="B47">
        <v>1596.4261301081197</v>
      </c>
      <c r="C47">
        <v>-906.8526065653341</v>
      </c>
      <c r="D47">
        <v>4099.704866781573</v>
      </c>
      <c r="E47">
        <v>2026.7250854933236</v>
      </c>
      <c r="F47">
        <v>3623.1512156014433</v>
      </c>
    </row>
    <row r="48" spans="1:6" ht="12.75">
      <c r="A48" t="s">
        <v>48</v>
      </c>
      <c r="B48">
        <v>-163.43416867754684</v>
      </c>
      <c r="C48">
        <v>-2750.7726781191104</v>
      </c>
      <c r="D48">
        <v>2423.9043407640165</v>
      </c>
      <c r="E48">
        <v>1105.2879245825607</v>
      </c>
      <c r="F48">
        <v>941.8537559050138</v>
      </c>
    </row>
    <row r="49" spans="1:6" ht="12.75">
      <c r="A49" t="s">
        <v>49</v>
      </c>
      <c r="B49">
        <v>-802.7207866847812</v>
      </c>
      <c r="C49">
        <v>-3351.6731469317506</v>
      </c>
      <c r="D49">
        <v>1746.2315735621883</v>
      </c>
      <c r="E49">
        <v>3258.963771024117</v>
      </c>
      <c r="F49">
        <v>2456.2429843393356</v>
      </c>
    </row>
    <row r="50" spans="1:6" ht="12.75">
      <c r="A50" t="s">
        <v>50</v>
      </c>
      <c r="B50">
        <v>206.0215269565051</v>
      </c>
      <c r="C50">
        <v>-2216.461386442022</v>
      </c>
      <c r="D50">
        <v>2628.5044403550323</v>
      </c>
      <c r="E50">
        <v>536.8006187391184</v>
      </c>
      <c r="F50">
        <v>742.8221456956235</v>
      </c>
    </row>
    <row r="51" spans="1:6" ht="12.75">
      <c r="A51" t="s">
        <v>51</v>
      </c>
      <c r="B51">
        <v>-1730.101532009711</v>
      </c>
      <c r="C51">
        <v>-4126.354220758264</v>
      </c>
      <c r="D51">
        <v>666.1511567388422</v>
      </c>
      <c r="E51">
        <v>2496.0529713633287</v>
      </c>
      <c r="F51">
        <v>765.9514393536176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Steinberg</dc:creator>
  <cp:keywords/>
  <dc:description/>
  <cp:lastModifiedBy>Peter Steinberg</cp:lastModifiedBy>
  <dcterms:created xsi:type="dcterms:W3CDTF">2007-05-01T16:02:28Z</dcterms:created>
  <dcterms:modified xsi:type="dcterms:W3CDTF">2007-08-15T19:32:44Z</dcterms:modified>
  <cp:category/>
  <cp:version/>
  <cp:contentType/>
  <cp:contentStatus/>
</cp:coreProperties>
</file>