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5250" tabRatio="563" firstSheet="1" activeTab="3"/>
  </bookViews>
  <sheets>
    <sheet name="CROSS-SECTION" sheetId="1" r:id="rId1"/>
    <sheet name="Pebble Counts" sheetId="2" r:id="rId2"/>
    <sheet name="Long Profile" sheetId="3" r:id="rId3"/>
    <sheet name="VERTICAL VELOCITY" sheetId="4" r:id="rId4"/>
  </sheets>
  <definedNames>
    <definedName name="_xlnm.Print_Area" localSheetId="2">'Long Profile'!$A$1:$H$14</definedName>
  </definedNames>
  <calcPr fullCalcOnLoad="1"/>
</workbook>
</file>

<file path=xl/sharedStrings.xml><?xml version="1.0" encoding="utf-8"?>
<sst xmlns="http://schemas.openxmlformats.org/spreadsheetml/2006/main" count="65" uniqueCount="47">
  <si>
    <t>SUMMARY TABLE</t>
  </si>
  <si>
    <t>Velocity (m/s)</t>
  </si>
  <si>
    <t>Discharge (m3/s)</t>
  </si>
  <si>
    <t>Stream:</t>
  </si>
  <si>
    <t>Date:</t>
  </si>
  <si>
    <t>Cross-section:</t>
  </si>
  <si>
    <t>Station across stream(m)</t>
  </si>
  <si>
    <t>Vertical distance from bed to level (m)</t>
  </si>
  <si>
    <t>Depth of water (m)</t>
  </si>
  <si>
    <t>Stream bed elevation (m)</t>
  </si>
  <si>
    <t>ENTER MEASUREMENTS IN COLUMNS A-C</t>
  </si>
  <si>
    <t>Water surface elevation (m)</t>
  </si>
  <si>
    <t>Datum (i.e., elevation of level):</t>
  </si>
  <si>
    <t>Area of section between point in this row and next (m2)</t>
  </si>
  <si>
    <t>Channel perimeter (m)</t>
  </si>
  <si>
    <t>ENTER CURRENT VELOCITY MEASUREMENTS</t>
  </si>
  <si>
    <t>Cross stream station (m)</t>
  </si>
  <si>
    <t>Local slope</t>
  </si>
  <si>
    <t>Darcy-Weisbach friction coefficient</t>
  </si>
  <si>
    <t>Mannning's n</t>
  </si>
  <si>
    <t>Froude number</t>
  </si>
  <si>
    <t>Wetted width</t>
  </si>
  <si>
    <t>Bankfull width</t>
  </si>
  <si>
    <t>DISCHARGE (m3/s)</t>
  </si>
  <si>
    <t>CROSS-SECTIONAL AREA (m2)</t>
  </si>
  <si>
    <t>WETTED PERIMETER (m)</t>
  </si>
  <si>
    <t>HYDRAULIC RADIUS (m)</t>
  </si>
  <si>
    <t>MEAN VELOCITY (m/s)</t>
  </si>
  <si>
    <t xml:space="preserve">Phi </t>
  </si>
  <si>
    <t>Reach:</t>
  </si>
  <si>
    <t>Longitudinal station (m)</t>
  </si>
  <si>
    <t>Comments</t>
  </si>
  <si>
    <t>CROSS SECTION REFERENECE TO DATUM ELEVATION (copy or delete rows as necessary)</t>
  </si>
  <si>
    <t>HYDRAULIC CALCULATIONS FOR VERTICAL SECTIONS (copy or delete rows and necessary)</t>
  </si>
  <si>
    <t>LONGINTUDINAL PROFILE REFERENCED TO DATUM ELEVATION (copy or delete rows as necessary)</t>
  </si>
  <si>
    <t>Total depth (m)</t>
  </si>
  <si>
    <t>Depth of measurement (m)</t>
  </si>
  <si>
    <t>Current velocity (m/s)</t>
  </si>
  <si>
    <t>Enter data into unshaded cells with border, copy rows as needed</t>
  </si>
  <si>
    <t>Change summary table if data extend beyond this row</t>
  </si>
  <si>
    <t>Percentile</t>
  </si>
  <si>
    <t>Enter data into unshaded cells with border, copy columns B and C as needed</t>
  </si>
  <si>
    <t>Note:  Excel interpolates percentiles</t>
  </si>
  <si>
    <t>Enter intermediate diameter (mm)</t>
  </si>
  <si>
    <t>Enter data into unshaded cells with borders, copy rows as needed</t>
  </si>
  <si>
    <t>mm</t>
  </si>
  <si>
    <t>phi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</si>
</sst>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</numFmts>
  <fonts count="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19" applyNumberFormat="1" applyAlignment="1">
      <alignment/>
    </xf>
    <xf numFmtId="0" fontId="0" fillId="0" borderId="0" xfId="19" applyNumberFormat="1" applyFont="1" applyAlignment="1">
      <alignment/>
    </xf>
    <xf numFmtId="0" fontId="0" fillId="0" borderId="0" xfId="0" applyNumberFormat="1" applyAlignment="1">
      <alignment horizontal="left"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19" applyNumberFormat="1" applyBorder="1" applyAlignment="1">
      <alignment/>
    </xf>
    <xf numFmtId="0" fontId="0" fillId="0" borderId="8" xfId="19" applyNumberFormat="1" applyBorder="1" applyAlignment="1">
      <alignment/>
    </xf>
    <xf numFmtId="0" fontId="0" fillId="0" borderId="10" xfId="19" applyNumberFormat="1" applyBorder="1" applyAlignment="1">
      <alignment/>
    </xf>
    <xf numFmtId="0" fontId="0" fillId="2" borderId="1" xfId="0" applyNumberFormat="1" applyFill="1" applyBorder="1" applyAlignment="1">
      <alignment horizontal="left"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0" xfId="19" applyNumberFormat="1" applyFont="1" applyAlignment="1">
      <alignment horizontal="center" vertical="top" wrapText="1"/>
    </xf>
    <xf numFmtId="0" fontId="0" fillId="2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6"/>
  <sheetViews>
    <sheetView workbookViewId="0" topLeftCell="A4">
      <selection activeCell="C27" sqref="C27"/>
    </sheetView>
  </sheetViews>
  <sheetFormatPr defaultColWidth="9.33203125" defaultRowHeight="12.75"/>
  <cols>
    <col min="1" max="3" width="12.83203125" style="2" customWidth="1"/>
    <col min="4" max="4" width="3.5" style="2" customWidth="1"/>
    <col min="5" max="6" width="12.83203125" style="2" customWidth="1"/>
    <col min="7" max="7" width="3.5" style="2" customWidth="1"/>
    <col min="8" max="8" width="12.83203125" style="2" customWidth="1"/>
    <col min="9" max="9" width="3.66015625" style="2" customWidth="1"/>
    <col min="10" max="12" width="12.83203125" style="2" customWidth="1"/>
    <col min="13" max="13" width="8.83203125" style="11" customWidth="1"/>
    <col min="14" max="14" width="10" style="13" customWidth="1"/>
    <col min="15" max="16384" width="9.33203125" style="2" customWidth="1"/>
  </cols>
  <sheetData>
    <row r="1" ht="20.25">
      <c r="A1" s="29" t="s">
        <v>44</v>
      </c>
    </row>
    <row r="3" ht="13.5" thickBot="1"/>
    <row r="4" spans="1:23" ht="12.75">
      <c r="A4" s="2" t="s">
        <v>3</v>
      </c>
      <c r="B4" s="30"/>
      <c r="E4" s="75" t="s">
        <v>0</v>
      </c>
      <c r="F4" s="76"/>
      <c r="V4" s="11"/>
      <c r="W4" s="13"/>
    </row>
    <row r="5" spans="1:29" ht="12.75">
      <c r="A5" s="2" t="s">
        <v>4</v>
      </c>
      <c r="B5" s="31"/>
      <c r="E5" s="77" t="s">
        <v>23</v>
      </c>
      <c r="F5" s="78"/>
      <c r="H5" s="21">
        <f>SUM(L17:L77)</f>
        <v>0.11161000000000008</v>
      </c>
      <c r="V5" s="11"/>
      <c r="W5" s="13"/>
      <c r="AC5" s="14"/>
    </row>
    <row r="6" spans="1:32" ht="12.75">
      <c r="A6" s="2" t="s">
        <v>29</v>
      </c>
      <c r="B6" s="31"/>
      <c r="E6" s="77" t="s">
        <v>24</v>
      </c>
      <c r="F6" s="78"/>
      <c r="H6" s="21">
        <f>SUM(J17:J77)</f>
        <v>0.3790000000000004</v>
      </c>
      <c r="Q6" s="11"/>
      <c r="R6" s="11"/>
      <c r="S6" s="11"/>
      <c r="T6" s="11"/>
      <c r="V6" s="11"/>
      <c r="W6" s="13"/>
      <c r="X6" s="9"/>
      <c r="Y6" s="11"/>
      <c r="Z6" s="15"/>
      <c r="AA6" s="12"/>
      <c r="AB6" s="11"/>
      <c r="AC6" s="14"/>
      <c r="AD6" s="16"/>
      <c r="AF6" s="15"/>
    </row>
    <row r="7" spans="1:20" ht="13.5" thickBot="1">
      <c r="A7" s="2" t="s">
        <v>5</v>
      </c>
      <c r="B7" s="32"/>
      <c r="E7" s="77" t="s">
        <v>25</v>
      </c>
      <c r="F7" s="78"/>
      <c r="H7" s="21">
        <f>SUM(K17:K77)</f>
        <v>4.123978755202973</v>
      </c>
      <c r="L7" s="9"/>
      <c r="Q7" s="12"/>
      <c r="R7" s="11"/>
      <c r="S7" s="14"/>
      <c r="T7" s="16"/>
    </row>
    <row r="8" spans="5:20" ht="13.5" thickBot="1">
      <c r="E8" s="77" t="s">
        <v>26</v>
      </c>
      <c r="F8" s="78"/>
      <c r="H8" s="21">
        <f>H6/H7</f>
        <v>0.09190154035634619</v>
      </c>
      <c r="L8" s="9"/>
      <c r="Q8" s="12"/>
      <c r="R8" s="11"/>
      <c r="S8" s="14"/>
      <c r="T8" s="16"/>
    </row>
    <row r="9" spans="1:20" ht="12.75">
      <c r="A9" s="2" t="s">
        <v>12</v>
      </c>
      <c r="B9" s="33">
        <v>3</v>
      </c>
      <c r="E9" s="77" t="s">
        <v>27</v>
      </c>
      <c r="F9" s="78"/>
      <c r="H9" s="21">
        <f>H5/H6</f>
        <v>0.294485488126649</v>
      </c>
      <c r="L9" s="9"/>
      <c r="Q9" s="12"/>
      <c r="R9" s="11"/>
      <c r="S9" s="14"/>
      <c r="T9" s="16"/>
    </row>
    <row r="10" spans="1:20" ht="12.75">
      <c r="A10" s="2" t="s">
        <v>17</v>
      </c>
      <c r="B10" s="34">
        <v>0.01</v>
      </c>
      <c r="E10" s="77" t="s">
        <v>20</v>
      </c>
      <c r="F10" s="78"/>
      <c r="H10" s="21">
        <f>H9/(H6/(B11)*9.81)^0.5</f>
        <v>0.305449757837113</v>
      </c>
      <c r="L10" s="9"/>
      <c r="Q10" s="12"/>
      <c r="R10" s="11"/>
      <c r="S10" s="14"/>
      <c r="T10" s="16"/>
    </row>
    <row r="11" spans="1:20" ht="12.75">
      <c r="A11" s="2" t="s">
        <v>21</v>
      </c>
      <c r="B11" s="31">
        <f>A60-A20</f>
        <v>4</v>
      </c>
      <c r="E11" s="77" t="s">
        <v>18</v>
      </c>
      <c r="F11" s="78"/>
      <c r="H11" s="21">
        <f>8*9.81*H8*B10/(H9^2)</f>
        <v>0.8316756545574997</v>
      </c>
      <c r="L11" s="9"/>
      <c r="Q11" s="12"/>
      <c r="R11" s="11"/>
      <c r="S11" s="14"/>
      <c r="T11" s="16"/>
    </row>
    <row r="12" spans="1:20" ht="13.5" thickBot="1">
      <c r="A12" s="2" t="s">
        <v>22</v>
      </c>
      <c r="B12" s="32"/>
      <c r="E12" s="77" t="s">
        <v>19</v>
      </c>
      <c r="F12" s="78"/>
      <c r="H12" s="21">
        <f>H8^(2/3)*B10^0.5/H9</f>
        <v>0.06915410456153982</v>
      </c>
      <c r="L12" s="9"/>
      <c r="Q12" s="12"/>
      <c r="R12" s="11"/>
      <c r="S12" s="14"/>
      <c r="T12" s="16"/>
    </row>
    <row r="13" spans="2:20" ht="12.75">
      <c r="B13" s="11"/>
      <c r="L13" s="9"/>
      <c r="Q13" s="12"/>
      <c r="R13" s="11"/>
      <c r="S13" s="14"/>
      <c r="T13" s="16"/>
    </row>
    <row r="14" spans="2:20" ht="12.75">
      <c r="B14" s="11"/>
      <c r="L14" s="9"/>
      <c r="Q14" s="12"/>
      <c r="R14" s="11"/>
      <c r="S14" s="14"/>
      <c r="T14" s="16"/>
    </row>
    <row r="15" spans="1:20" ht="51" customHeight="1">
      <c r="A15" s="74" t="s">
        <v>10</v>
      </c>
      <c r="B15" s="74"/>
      <c r="C15" s="74"/>
      <c r="D15" s="18"/>
      <c r="E15" s="81" t="s">
        <v>32</v>
      </c>
      <c r="F15" s="81"/>
      <c r="H15" s="17" t="s">
        <v>15</v>
      </c>
      <c r="I15" s="17"/>
      <c r="J15" s="79" t="s">
        <v>33</v>
      </c>
      <c r="K15" s="80"/>
      <c r="L15" s="80"/>
      <c r="M15" s="71"/>
      <c r="Q15" s="12"/>
      <c r="R15" s="11"/>
      <c r="S15" s="14"/>
      <c r="T15" s="16"/>
    </row>
    <row r="16" spans="1:22" ht="13.5" thickBot="1">
      <c r="A16" s="2" t="s">
        <v>6</v>
      </c>
      <c r="B16" s="2" t="s">
        <v>7</v>
      </c>
      <c r="C16" s="2" t="s">
        <v>8</v>
      </c>
      <c r="E16" s="19" t="s">
        <v>9</v>
      </c>
      <c r="F16" s="19" t="s">
        <v>11</v>
      </c>
      <c r="H16" s="11" t="s">
        <v>1</v>
      </c>
      <c r="J16" s="19" t="s">
        <v>13</v>
      </c>
      <c r="K16" s="19" t="s">
        <v>14</v>
      </c>
      <c r="L16" s="20" t="s">
        <v>2</v>
      </c>
      <c r="Q16" s="12"/>
      <c r="R16" s="11"/>
      <c r="S16" s="14"/>
      <c r="T16" s="16"/>
      <c r="V16" s="15"/>
    </row>
    <row r="17" spans="1:22" ht="12.75">
      <c r="A17" s="35">
        <v>1</v>
      </c>
      <c r="B17" s="36">
        <v>1.8</v>
      </c>
      <c r="C17" s="37">
        <v>0</v>
      </c>
      <c r="E17" s="19">
        <f aca="true" t="shared" si="0" ref="E17:E64">$B$9-B17</f>
        <v>1.2</v>
      </c>
      <c r="F17" s="19">
        <f aca="true" t="shared" si="1" ref="F17:F63">(E17+C17)</f>
        <v>1.2</v>
      </c>
      <c r="H17" s="33"/>
      <c r="J17" s="21">
        <f>(($F17-$E17+$F18-$E18)/2)*($A18-$A17)</f>
        <v>0</v>
      </c>
      <c r="K17" s="21">
        <f>IF(C17+C18&gt;ABS(E17-E18),((A18-A17)^2+(E17-E18)^2)^0.5,MAX(C17,C18)/ABS(B18-B17)*((A18-A17)^2+(E17-E18)^2)^0.5)</f>
        <v>0</v>
      </c>
      <c r="L17" s="22">
        <f aca="true" t="shared" si="2" ref="L17:L64">J17*H17</f>
        <v>0</v>
      </c>
      <c r="Q17" s="12"/>
      <c r="R17" s="11"/>
      <c r="S17" s="14"/>
      <c r="T17" s="16"/>
      <c r="V17" s="15"/>
    </row>
    <row r="18" spans="1:12" ht="12.75">
      <c r="A18" s="38">
        <v>1.6</v>
      </c>
      <c r="B18" s="2">
        <v>2</v>
      </c>
      <c r="C18" s="39">
        <v>0</v>
      </c>
      <c r="E18" s="19">
        <f t="shared" si="0"/>
        <v>1</v>
      </c>
      <c r="F18" s="19">
        <f t="shared" si="1"/>
        <v>1</v>
      </c>
      <c r="H18" s="34"/>
      <c r="J18" s="21">
        <f aca="true" t="shared" si="3" ref="J18:J64">(($F18-$E18+$F19-$E19)/2)*($A19-$A18)</f>
        <v>0</v>
      </c>
      <c r="K18" s="21">
        <f>IF(C18+C19&gt;ABS(E18-E19),((A19-A18)^2+(E18-E19)^2)^0.5,MAX(C18,C19)/ABS(B19-B18)*((A19-A18)^2+(E18-E19)^2)^0.5)</f>
        <v>0</v>
      </c>
      <c r="L18" s="22">
        <f t="shared" si="2"/>
        <v>0</v>
      </c>
    </row>
    <row r="19" spans="1:12" ht="12.75">
      <c r="A19" s="38">
        <v>1.7</v>
      </c>
      <c r="B19" s="2">
        <v>2.3</v>
      </c>
      <c r="C19" s="39">
        <v>0</v>
      </c>
      <c r="E19" s="19">
        <f t="shared" si="0"/>
        <v>0.7000000000000002</v>
      </c>
      <c r="F19" s="19">
        <f t="shared" si="1"/>
        <v>0.7000000000000002</v>
      </c>
      <c r="H19" s="34"/>
      <c r="J19" s="21">
        <f t="shared" si="3"/>
        <v>0.0010000000000000018</v>
      </c>
      <c r="K19" s="21">
        <f>IF(C19+C20&gt;ABS(E19-E20),((A20-A19)^2+(E19-E20)^2)^0.5,MAX(C19,C20)/ABS(B20-B19)*((A20-A19)^2+(E19-E20)^2)^0.5)</f>
        <v>0.1019803902718557</v>
      </c>
      <c r="L19" s="22">
        <f t="shared" si="2"/>
        <v>0</v>
      </c>
    </row>
    <row r="20" spans="1:12" ht="12.75">
      <c r="A20" s="38">
        <v>1.8</v>
      </c>
      <c r="B20" s="2">
        <v>2.32</v>
      </c>
      <c r="C20" s="39">
        <v>0.02</v>
      </c>
      <c r="E20" s="19">
        <f t="shared" si="0"/>
        <v>0.6800000000000002</v>
      </c>
      <c r="F20" s="19">
        <f t="shared" si="1"/>
        <v>0.7000000000000002</v>
      </c>
      <c r="H20" s="34">
        <v>0.1</v>
      </c>
      <c r="J20" s="21">
        <f t="shared" si="3"/>
        <v>0.004499999999999998</v>
      </c>
      <c r="K20" s="21">
        <f>IF(C20+C21&gt;ABS(E20-E21),((A21-A20)^2+(E20-E21)^2)^0.5,MAX(C20,C21)/ABS(B21-B20)*((A21-A20)^2+(E20-E21)^2)^0.5)</f>
        <v>0.11180339887498948</v>
      </c>
      <c r="L20" s="22">
        <f t="shared" si="2"/>
        <v>0.0004499999999999998</v>
      </c>
    </row>
    <row r="21" spans="1:12" ht="12.75">
      <c r="A21" s="38">
        <v>1.9</v>
      </c>
      <c r="B21" s="2">
        <v>2.37</v>
      </c>
      <c r="C21" s="39">
        <v>0.07</v>
      </c>
      <c r="E21" s="19">
        <f t="shared" si="0"/>
        <v>0.6299999999999999</v>
      </c>
      <c r="F21" s="19">
        <f t="shared" si="1"/>
        <v>0.7</v>
      </c>
      <c r="H21" s="34">
        <v>0.1</v>
      </c>
      <c r="J21" s="21">
        <f t="shared" si="3"/>
        <v>0.0075000000000000075</v>
      </c>
      <c r="K21" s="21">
        <f aca="true" t="shared" si="4" ref="K21:K64">IF(C21+C22&gt;ABS(E21-E22),((A22-A21)^2+(E21-E22)^2)^0.5,MAX(C21,C22)/ABS(B22-B21)*((A22-A21)^2+(E21-E22)^2)^0.5)</f>
        <v>0.10049875621120898</v>
      </c>
      <c r="L21" s="22">
        <f t="shared" si="2"/>
        <v>0.0007500000000000008</v>
      </c>
    </row>
    <row r="22" spans="1:12" ht="12.75">
      <c r="A22" s="38">
        <v>2</v>
      </c>
      <c r="B22" s="2">
        <v>2.38</v>
      </c>
      <c r="C22" s="39">
        <v>0.08</v>
      </c>
      <c r="E22" s="19">
        <f t="shared" si="0"/>
        <v>0.6200000000000001</v>
      </c>
      <c r="F22" s="19">
        <f t="shared" si="1"/>
        <v>0.7000000000000001</v>
      </c>
      <c r="H22" s="34">
        <v>0.1</v>
      </c>
      <c r="J22" s="21">
        <f t="shared" si="3"/>
        <v>0.009000000000000005</v>
      </c>
      <c r="K22" s="21">
        <f t="shared" si="4"/>
        <v>0.10198039027185579</v>
      </c>
      <c r="L22" s="22">
        <f t="shared" si="2"/>
        <v>0.0009000000000000005</v>
      </c>
    </row>
    <row r="23" spans="1:12" ht="12.75">
      <c r="A23" s="38">
        <v>2.1</v>
      </c>
      <c r="B23" s="2">
        <v>2.4</v>
      </c>
      <c r="C23" s="39">
        <v>0.1</v>
      </c>
      <c r="E23" s="19">
        <f t="shared" si="0"/>
        <v>0.6000000000000001</v>
      </c>
      <c r="F23" s="19">
        <f t="shared" si="1"/>
        <v>0.7000000000000001</v>
      </c>
      <c r="H23" s="34">
        <v>0.25</v>
      </c>
      <c r="J23" s="21">
        <f t="shared" si="3"/>
        <v>0.011500000000000008</v>
      </c>
      <c r="K23" s="21">
        <f t="shared" si="4"/>
        <v>0.10440306508910566</v>
      </c>
      <c r="L23" s="22">
        <f t="shared" si="2"/>
        <v>0.002875000000000002</v>
      </c>
    </row>
    <row r="24" spans="1:12" ht="12.75">
      <c r="A24" s="38">
        <v>2.2</v>
      </c>
      <c r="B24" s="2">
        <v>2.43</v>
      </c>
      <c r="C24" s="39">
        <v>0.13</v>
      </c>
      <c r="E24" s="19">
        <f t="shared" si="0"/>
        <v>0.5699999999999998</v>
      </c>
      <c r="F24" s="19">
        <f t="shared" si="1"/>
        <v>0.6999999999999998</v>
      </c>
      <c r="H24" s="34">
        <v>0.25</v>
      </c>
      <c r="J24" s="21">
        <f t="shared" si="3"/>
        <v>0.012999999999999954</v>
      </c>
      <c r="K24" s="21">
        <f t="shared" si="4"/>
        <v>0.09999999999999964</v>
      </c>
      <c r="L24" s="22">
        <f t="shared" si="2"/>
        <v>0.0032499999999999886</v>
      </c>
    </row>
    <row r="25" spans="1:46" ht="12.75">
      <c r="A25" s="38">
        <v>2.3</v>
      </c>
      <c r="B25" s="2">
        <v>2.43</v>
      </c>
      <c r="C25" s="39">
        <v>0.13</v>
      </c>
      <c r="E25" s="19">
        <f t="shared" si="0"/>
        <v>0.5699999999999998</v>
      </c>
      <c r="F25" s="19">
        <f t="shared" si="1"/>
        <v>0.6999999999999998</v>
      </c>
      <c r="H25" s="34">
        <v>0.25</v>
      </c>
      <c r="J25" s="21">
        <f t="shared" si="3"/>
        <v>0.011500000000000008</v>
      </c>
      <c r="K25" s="21">
        <f t="shared" si="4"/>
        <v>0.10440306508910566</v>
      </c>
      <c r="L25" s="22">
        <f t="shared" si="2"/>
        <v>0.002875000000000002</v>
      </c>
      <c r="AT25" s="4"/>
    </row>
    <row r="26" spans="1:46" ht="12.75">
      <c r="A26" s="38">
        <v>2.4</v>
      </c>
      <c r="B26" s="2">
        <v>2.4</v>
      </c>
      <c r="C26" s="39">
        <v>0.1</v>
      </c>
      <c r="E26" s="19">
        <f t="shared" si="0"/>
        <v>0.6000000000000001</v>
      </c>
      <c r="F26" s="19">
        <f t="shared" si="1"/>
        <v>0.7000000000000001</v>
      </c>
      <c r="H26" s="34">
        <v>0.25</v>
      </c>
      <c r="J26" s="21">
        <f t="shared" si="3"/>
        <v>0.011000000000000008</v>
      </c>
      <c r="K26" s="21">
        <f t="shared" si="4"/>
        <v>0.10198039027185579</v>
      </c>
      <c r="L26" s="22">
        <f t="shared" si="2"/>
        <v>0.002750000000000002</v>
      </c>
      <c r="AT26" s="4"/>
    </row>
    <row r="27" spans="1:46" ht="12.75">
      <c r="A27" s="38">
        <v>2.5</v>
      </c>
      <c r="B27" s="2">
        <v>2.42</v>
      </c>
      <c r="C27" s="39">
        <v>0.12</v>
      </c>
      <c r="E27" s="19">
        <f t="shared" si="0"/>
        <v>0.5800000000000001</v>
      </c>
      <c r="F27" s="19">
        <f t="shared" si="1"/>
        <v>0.7000000000000001</v>
      </c>
      <c r="H27" s="34">
        <v>0.25</v>
      </c>
      <c r="J27" s="21">
        <f t="shared" si="3"/>
        <v>0.012500000000000011</v>
      </c>
      <c r="K27" s="21">
        <f t="shared" si="4"/>
        <v>0.10049875621120902</v>
      </c>
      <c r="L27" s="22">
        <f t="shared" si="2"/>
        <v>0.0031250000000000028</v>
      </c>
      <c r="AT27" s="4"/>
    </row>
    <row r="28" spans="1:46" ht="12.75">
      <c r="A28" s="38">
        <v>2.6</v>
      </c>
      <c r="B28" s="2">
        <v>2.43</v>
      </c>
      <c r="C28" s="39">
        <v>0.13</v>
      </c>
      <c r="E28" s="19">
        <f t="shared" si="0"/>
        <v>0.5699999999999998</v>
      </c>
      <c r="F28" s="19">
        <f t="shared" si="1"/>
        <v>0.6999999999999998</v>
      </c>
      <c r="H28" s="34">
        <v>0.25</v>
      </c>
      <c r="J28" s="21">
        <f t="shared" si="3"/>
        <v>0.013500000000000014</v>
      </c>
      <c r="K28" s="21">
        <f t="shared" si="4"/>
        <v>0.10049875621120898</v>
      </c>
      <c r="L28" s="22">
        <f t="shared" si="2"/>
        <v>0.0033750000000000034</v>
      </c>
      <c r="AT28" s="4"/>
    </row>
    <row r="29" spans="1:46" ht="12.75">
      <c r="A29" s="38">
        <v>2.7</v>
      </c>
      <c r="B29" s="2">
        <v>2.44</v>
      </c>
      <c r="C29" s="39">
        <v>0.14</v>
      </c>
      <c r="E29" s="19">
        <f t="shared" si="0"/>
        <v>0.56</v>
      </c>
      <c r="F29" s="19">
        <f t="shared" si="1"/>
        <v>0.7000000000000001</v>
      </c>
      <c r="H29" s="34">
        <v>0.25</v>
      </c>
      <c r="J29" s="21">
        <f t="shared" si="3"/>
        <v>0.01449999999999995</v>
      </c>
      <c r="K29" s="21">
        <f t="shared" si="4"/>
        <v>0.10049875621120857</v>
      </c>
      <c r="L29" s="22">
        <f t="shared" si="2"/>
        <v>0.0036249999999999876</v>
      </c>
      <c r="AT29" s="4"/>
    </row>
    <row r="30" spans="1:46" ht="12.75">
      <c r="A30" s="38">
        <v>2.8</v>
      </c>
      <c r="B30" s="2">
        <v>2.45</v>
      </c>
      <c r="C30" s="39">
        <v>0.15</v>
      </c>
      <c r="E30" s="19">
        <f t="shared" si="0"/>
        <v>0.5499999999999998</v>
      </c>
      <c r="F30" s="19">
        <f t="shared" si="1"/>
        <v>0.6999999999999998</v>
      </c>
      <c r="H30" s="34">
        <v>0.37</v>
      </c>
      <c r="J30" s="21">
        <f t="shared" si="3"/>
        <v>0.015500000000000017</v>
      </c>
      <c r="K30" s="21">
        <f t="shared" si="4"/>
        <v>0.10049875621120898</v>
      </c>
      <c r="L30" s="22">
        <f t="shared" si="2"/>
        <v>0.005735000000000007</v>
      </c>
      <c r="AT30" s="4"/>
    </row>
    <row r="31" spans="1:46" ht="12.75">
      <c r="A31" s="38">
        <v>2.9</v>
      </c>
      <c r="B31" s="2">
        <v>2.46</v>
      </c>
      <c r="C31" s="39">
        <v>0.16</v>
      </c>
      <c r="E31" s="19">
        <f t="shared" si="0"/>
        <v>0.54</v>
      </c>
      <c r="F31" s="19">
        <f t="shared" si="1"/>
        <v>0.7000000000000001</v>
      </c>
      <c r="H31" s="34">
        <v>0.37</v>
      </c>
      <c r="J31" s="21">
        <f t="shared" si="3"/>
        <v>0.016000000000000018</v>
      </c>
      <c r="K31" s="21">
        <f t="shared" si="4"/>
        <v>0.10000000000000009</v>
      </c>
      <c r="L31" s="22">
        <f t="shared" si="2"/>
        <v>0.005920000000000007</v>
      </c>
      <c r="AT31" s="4"/>
    </row>
    <row r="32" spans="1:46" ht="12.75">
      <c r="A32" s="38">
        <v>3</v>
      </c>
      <c r="B32" s="2">
        <v>2.46</v>
      </c>
      <c r="C32" s="39">
        <v>0.16</v>
      </c>
      <c r="E32" s="19">
        <f t="shared" si="0"/>
        <v>0.54</v>
      </c>
      <c r="F32" s="19">
        <f t="shared" si="1"/>
        <v>0.7000000000000001</v>
      </c>
      <c r="H32" s="34">
        <v>0.37</v>
      </c>
      <c r="J32" s="21">
        <f t="shared" si="3"/>
        <v>0.015500000000000017</v>
      </c>
      <c r="K32" s="21">
        <f t="shared" si="4"/>
        <v>0.10049875621120898</v>
      </c>
      <c r="L32" s="22">
        <f t="shared" si="2"/>
        <v>0.005735000000000007</v>
      </c>
      <c r="AT32" s="4"/>
    </row>
    <row r="33" spans="1:46" ht="12.75">
      <c r="A33" s="38">
        <v>3.1</v>
      </c>
      <c r="B33" s="2">
        <v>2.45</v>
      </c>
      <c r="C33" s="39">
        <v>0.15</v>
      </c>
      <c r="E33" s="19">
        <f t="shared" si="0"/>
        <v>0.5499999999999998</v>
      </c>
      <c r="F33" s="19">
        <f t="shared" si="1"/>
        <v>0.6999999999999998</v>
      </c>
      <c r="H33" s="34">
        <v>0.37</v>
      </c>
      <c r="J33" s="21">
        <f t="shared" si="3"/>
        <v>0.015500000000000017</v>
      </c>
      <c r="K33" s="21">
        <f t="shared" si="4"/>
        <v>0.10049875621120898</v>
      </c>
      <c r="L33" s="22">
        <f t="shared" si="2"/>
        <v>0.005735000000000007</v>
      </c>
      <c r="AT33" s="4"/>
    </row>
    <row r="34" spans="1:46" ht="12.75">
      <c r="A34" s="38">
        <v>3.2</v>
      </c>
      <c r="B34" s="2">
        <v>2.46</v>
      </c>
      <c r="C34" s="39">
        <v>0.16</v>
      </c>
      <c r="E34" s="19">
        <f t="shared" si="0"/>
        <v>0.54</v>
      </c>
      <c r="F34" s="19">
        <f t="shared" si="1"/>
        <v>0.7000000000000001</v>
      </c>
      <c r="H34" s="34">
        <v>0.37</v>
      </c>
      <c r="J34" s="21">
        <f t="shared" si="3"/>
        <v>0.015499999999999948</v>
      </c>
      <c r="K34" s="21">
        <f t="shared" si="4"/>
        <v>0.10049875621120853</v>
      </c>
      <c r="L34" s="22">
        <f t="shared" si="2"/>
        <v>0.0057349999999999806</v>
      </c>
      <c r="AT34" s="4"/>
    </row>
    <row r="35" spans="1:46" ht="12.75">
      <c r="A35" s="38">
        <v>3.3</v>
      </c>
      <c r="B35" s="2">
        <v>2.45</v>
      </c>
      <c r="C35" s="39">
        <v>0.15</v>
      </c>
      <c r="E35" s="19">
        <f t="shared" si="0"/>
        <v>0.5499999999999998</v>
      </c>
      <c r="F35" s="19">
        <f t="shared" si="1"/>
        <v>0.6999999999999998</v>
      </c>
      <c r="H35" s="34">
        <v>0.37</v>
      </c>
      <c r="J35" s="21">
        <f t="shared" si="3"/>
        <v>0.014000000000000014</v>
      </c>
      <c r="K35" s="21">
        <f t="shared" si="4"/>
        <v>0.10198039027185579</v>
      </c>
      <c r="L35" s="22">
        <f t="shared" si="2"/>
        <v>0.005180000000000005</v>
      </c>
      <c r="AT35" s="4"/>
    </row>
    <row r="36" spans="1:46" ht="12.75">
      <c r="A36" s="38">
        <v>3.4</v>
      </c>
      <c r="B36" s="2">
        <v>2.43</v>
      </c>
      <c r="C36" s="39">
        <v>0.13</v>
      </c>
      <c r="E36" s="19">
        <f t="shared" si="0"/>
        <v>0.5699999999999998</v>
      </c>
      <c r="F36" s="19">
        <f t="shared" si="1"/>
        <v>0.6999999999999998</v>
      </c>
      <c r="H36" s="34">
        <v>0.37</v>
      </c>
      <c r="J36" s="21">
        <f t="shared" si="3"/>
        <v>0.012500000000000011</v>
      </c>
      <c r="K36" s="21">
        <f t="shared" si="4"/>
        <v>0.10049875621120902</v>
      </c>
      <c r="L36" s="22">
        <f t="shared" si="2"/>
        <v>0.004625000000000004</v>
      </c>
      <c r="AT36" s="4"/>
    </row>
    <row r="37" spans="1:46" ht="12.75">
      <c r="A37" s="38">
        <v>3.5</v>
      </c>
      <c r="B37" s="2">
        <v>2.42</v>
      </c>
      <c r="C37" s="39">
        <v>0.12</v>
      </c>
      <c r="E37" s="19">
        <f t="shared" si="0"/>
        <v>0.5800000000000001</v>
      </c>
      <c r="F37" s="19">
        <f t="shared" si="1"/>
        <v>0.7000000000000001</v>
      </c>
      <c r="H37" s="34">
        <v>0.37</v>
      </c>
      <c r="J37" s="21">
        <f t="shared" si="3"/>
        <v>0.011500000000000008</v>
      </c>
      <c r="K37" s="21">
        <f t="shared" si="4"/>
        <v>0.10049875621120898</v>
      </c>
      <c r="L37" s="22">
        <f t="shared" si="2"/>
        <v>0.004255000000000003</v>
      </c>
      <c r="AT37" s="4"/>
    </row>
    <row r="38" spans="1:46" ht="12.75">
      <c r="A38" s="38">
        <v>3.6</v>
      </c>
      <c r="B38" s="2">
        <v>2.41</v>
      </c>
      <c r="C38" s="39">
        <v>0.11</v>
      </c>
      <c r="E38" s="19">
        <f t="shared" si="0"/>
        <v>0.5899999999999999</v>
      </c>
      <c r="F38" s="19">
        <f t="shared" si="1"/>
        <v>0.6999999999999998</v>
      </c>
      <c r="H38" s="34">
        <v>0.37</v>
      </c>
      <c r="J38" s="21">
        <f t="shared" si="3"/>
        <v>0.011500000000000008</v>
      </c>
      <c r="K38" s="21">
        <f t="shared" si="4"/>
        <v>0.10049875621120898</v>
      </c>
      <c r="L38" s="22">
        <f t="shared" si="2"/>
        <v>0.004255000000000003</v>
      </c>
      <c r="AT38" s="4"/>
    </row>
    <row r="39" spans="1:46" ht="12.75">
      <c r="A39" s="38">
        <v>3.7</v>
      </c>
      <c r="B39" s="2">
        <v>2.42</v>
      </c>
      <c r="C39" s="39">
        <v>0.12</v>
      </c>
      <c r="E39" s="19">
        <f t="shared" si="0"/>
        <v>0.5800000000000001</v>
      </c>
      <c r="F39" s="19">
        <f t="shared" si="1"/>
        <v>0.7000000000000001</v>
      </c>
      <c r="H39" s="34">
        <v>0.37</v>
      </c>
      <c r="J39" s="21">
        <f t="shared" si="3"/>
        <v>0.01099999999999996</v>
      </c>
      <c r="K39" s="21">
        <f t="shared" si="4"/>
        <v>0.10198039027185535</v>
      </c>
      <c r="L39" s="22">
        <f t="shared" si="2"/>
        <v>0.004069999999999985</v>
      </c>
      <c r="AT39" s="4"/>
    </row>
    <row r="40" spans="1:46" ht="12.75">
      <c r="A40" s="38">
        <v>3.8</v>
      </c>
      <c r="B40" s="2">
        <v>2.4</v>
      </c>
      <c r="C40" s="39">
        <v>0.1</v>
      </c>
      <c r="E40" s="19">
        <f t="shared" si="0"/>
        <v>0.6000000000000001</v>
      </c>
      <c r="F40" s="19">
        <f t="shared" si="1"/>
        <v>0.7000000000000001</v>
      </c>
      <c r="H40" s="34">
        <v>0.37</v>
      </c>
      <c r="J40" s="21">
        <f t="shared" si="3"/>
        <v>0.009500000000000022</v>
      </c>
      <c r="K40" s="21">
        <f t="shared" si="4"/>
        <v>0.10049875621120898</v>
      </c>
      <c r="L40" s="22">
        <f t="shared" si="2"/>
        <v>0.003515000000000008</v>
      </c>
      <c r="AT40" s="4"/>
    </row>
    <row r="41" spans="1:46" ht="12.75">
      <c r="A41" s="38">
        <v>3.9</v>
      </c>
      <c r="B41" s="2">
        <v>2.39</v>
      </c>
      <c r="C41" s="39">
        <v>0.0900000000000003</v>
      </c>
      <c r="E41" s="19">
        <f t="shared" si="0"/>
        <v>0.6099999999999999</v>
      </c>
      <c r="F41" s="19">
        <f t="shared" si="1"/>
        <v>0.7000000000000002</v>
      </c>
      <c r="H41" s="34">
        <v>0.37</v>
      </c>
      <c r="J41" s="21">
        <f t="shared" si="3"/>
        <v>0.008000000000000037</v>
      </c>
      <c r="K41" s="21">
        <f t="shared" si="4"/>
        <v>0.10198039027185579</v>
      </c>
      <c r="L41" s="22">
        <f t="shared" si="2"/>
        <v>0.0029600000000000134</v>
      </c>
      <c r="AT41" s="4"/>
    </row>
    <row r="42" spans="1:46" ht="12.75">
      <c r="A42" s="38">
        <v>4</v>
      </c>
      <c r="B42" s="2">
        <v>2.37</v>
      </c>
      <c r="C42" s="39">
        <v>0.07000000000000028</v>
      </c>
      <c r="E42" s="19">
        <f t="shared" si="0"/>
        <v>0.6299999999999999</v>
      </c>
      <c r="F42" s="19">
        <f t="shared" si="1"/>
        <v>0.7000000000000002</v>
      </c>
      <c r="H42" s="34">
        <v>0.37</v>
      </c>
      <c r="J42" s="21">
        <f t="shared" si="3"/>
        <v>0.005499999999999996</v>
      </c>
      <c r="K42" s="21">
        <f t="shared" si="4"/>
        <v>0.10440306508910524</v>
      </c>
      <c r="L42" s="22">
        <f t="shared" si="2"/>
        <v>0.0020349999999999986</v>
      </c>
      <c r="AT42" s="4"/>
    </row>
    <row r="43" spans="1:46" ht="12.75">
      <c r="A43" s="38">
        <v>4.1</v>
      </c>
      <c r="B43" s="2">
        <v>2.34</v>
      </c>
      <c r="C43" s="39">
        <v>0.04</v>
      </c>
      <c r="E43" s="19">
        <f t="shared" si="0"/>
        <v>0.6600000000000001</v>
      </c>
      <c r="F43" s="19">
        <f t="shared" si="1"/>
        <v>0.7000000000000002</v>
      </c>
      <c r="H43" s="34">
        <v>0.37</v>
      </c>
      <c r="J43" s="21">
        <f t="shared" si="3"/>
        <v>0.004000000000000025</v>
      </c>
      <c r="K43" s="21">
        <f t="shared" si="4"/>
        <v>0.10000000000000053</v>
      </c>
      <c r="L43" s="22">
        <f t="shared" si="2"/>
        <v>0.0014800000000000093</v>
      </c>
      <c r="AT43" s="4"/>
    </row>
    <row r="44" spans="1:46" ht="12.75">
      <c r="A44" s="38">
        <v>4.2</v>
      </c>
      <c r="B44" s="2">
        <v>2.34</v>
      </c>
      <c r="C44" s="39">
        <v>0.04</v>
      </c>
      <c r="E44" s="19">
        <f t="shared" si="0"/>
        <v>0.6600000000000001</v>
      </c>
      <c r="F44" s="19">
        <f t="shared" si="1"/>
        <v>0.7000000000000002</v>
      </c>
      <c r="H44" s="34">
        <v>0.37</v>
      </c>
      <c r="J44" s="21">
        <f t="shared" si="3"/>
        <v>0.00399999999999999</v>
      </c>
      <c r="K44" s="21">
        <f t="shared" si="4"/>
        <v>0.09999999999999964</v>
      </c>
      <c r="L44" s="22">
        <f t="shared" si="2"/>
        <v>0.001479999999999996</v>
      </c>
      <c r="AT44" s="4"/>
    </row>
    <row r="45" spans="1:46" ht="12.75">
      <c r="A45" s="38">
        <v>4.3</v>
      </c>
      <c r="B45" s="2">
        <v>2.34</v>
      </c>
      <c r="C45" s="39">
        <v>0.04</v>
      </c>
      <c r="E45" s="19">
        <f t="shared" si="0"/>
        <v>0.6600000000000001</v>
      </c>
      <c r="F45" s="19">
        <f t="shared" si="1"/>
        <v>0.7000000000000002</v>
      </c>
      <c r="H45" s="34">
        <v>0.34</v>
      </c>
      <c r="J45" s="21">
        <f t="shared" si="3"/>
        <v>0.004500000000000039</v>
      </c>
      <c r="K45" s="21">
        <f t="shared" si="4"/>
        <v>0.10049875621120945</v>
      </c>
      <c r="L45" s="22">
        <f t="shared" si="2"/>
        <v>0.0015300000000000133</v>
      </c>
      <c r="AT45" s="4"/>
    </row>
    <row r="46" spans="1:46" ht="12.75">
      <c r="A46" s="38">
        <v>4.4</v>
      </c>
      <c r="B46" s="2">
        <v>2.35</v>
      </c>
      <c r="C46" s="39">
        <v>0.050000000000000266</v>
      </c>
      <c r="E46" s="19">
        <f t="shared" si="0"/>
        <v>0.6499999999999999</v>
      </c>
      <c r="F46" s="19">
        <f t="shared" si="1"/>
        <v>0.7000000000000002</v>
      </c>
      <c r="H46" s="34">
        <v>0.34</v>
      </c>
      <c r="J46" s="21">
        <f t="shared" si="3"/>
        <v>0.006499999999999994</v>
      </c>
      <c r="K46" s="21">
        <f t="shared" si="4"/>
        <v>0.1044030650891051</v>
      </c>
      <c r="L46" s="22">
        <f t="shared" si="2"/>
        <v>0.002209999999999998</v>
      </c>
      <c r="AT46" s="4"/>
    </row>
    <row r="47" spans="1:46" ht="12.75">
      <c r="A47" s="38">
        <v>4.5</v>
      </c>
      <c r="B47" s="2">
        <v>2.38</v>
      </c>
      <c r="C47" s="39">
        <v>0.08000000000000007</v>
      </c>
      <c r="E47" s="19">
        <f t="shared" si="0"/>
        <v>0.6200000000000001</v>
      </c>
      <c r="F47" s="19">
        <f t="shared" si="1"/>
        <v>0.7000000000000002</v>
      </c>
      <c r="H47" s="34">
        <v>0.34</v>
      </c>
      <c r="J47" s="21">
        <f t="shared" si="3"/>
        <v>0.00799999999999998</v>
      </c>
      <c r="K47" s="21">
        <f t="shared" si="4"/>
        <v>0.09999999999999964</v>
      </c>
      <c r="L47" s="22">
        <f t="shared" si="2"/>
        <v>0.0027199999999999933</v>
      </c>
      <c r="AT47" s="4"/>
    </row>
    <row r="48" spans="1:46" ht="12.75">
      <c r="A48" s="38">
        <v>4.6</v>
      </c>
      <c r="B48" s="2">
        <v>2.38</v>
      </c>
      <c r="C48" s="39">
        <v>0.08000000000000007</v>
      </c>
      <c r="E48" s="19">
        <f t="shared" si="0"/>
        <v>0.6200000000000001</v>
      </c>
      <c r="F48" s="19">
        <f t="shared" si="1"/>
        <v>0.7000000000000002</v>
      </c>
      <c r="H48" s="34">
        <v>0.34</v>
      </c>
      <c r="J48" s="21">
        <f t="shared" si="3"/>
        <v>0.00800000000000005</v>
      </c>
      <c r="K48" s="21">
        <f t="shared" si="4"/>
        <v>0.10000000000000053</v>
      </c>
      <c r="L48" s="22">
        <f t="shared" si="2"/>
        <v>0.0027200000000000175</v>
      </c>
      <c r="AT48" s="4"/>
    </row>
    <row r="49" spans="1:46" ht="12.75">
      <c r="A49" s="38">
        <v>4.7</v>
      </c>
      <c r="B49" s="2">
        <v>2.38</v>
      </c>
      <c r="C49" s="39">
        <v>0.08000000000000007</v>
      </c>
      <c r="E49" s="19">
        <f t="shared" si="0"/>
        <v>0.6200000000000001</v>
      </c>
      <c r="F49" s="19">
        <f t="shared" si="1"/>
        <v>0.7000000000000002</v>
      </c>
      <c r="H49" s="34">
        <v>0.34</v>
      </c>
      <c r="J49" s="21">
        <f t="shared" si="3"/>
        <v>0.00799999999999998</v>
      </c>
      <c r="K49" s="21">
        <f t="shared" si="4"/>
        <v>0.09999999999999964</v>
      </c>
      <c r="L49" s="22">
        <f t="shared" si="2"/>
        <v>0.0027199999999999933</v>
      </c>
      <c r="AT49" s="4"/>
    </row>
    <row r="50" spans="1:46" ht="12.75">
      <c r="A50" s="38">
        <v>4.8</v>
      </c>
      <c r="B50" s="2">
        <v>2.38</v>
      </c>
      <c r="C50" s="39">
        <v>0.08000000000000007</v>
      </c>
      <c r="E50" s="19">
        <f t="shared" si="0"/>
        <v>0.6200000000000001</v>
      </c>
      <c r="F50" s="19">
        <f t="shared" si="1"/>
        <v>0.7000000000000002</v>
      </c>
      <c r="H50" s="34">
        <v>0.21</v>
      </c>
      <c r="J50" s="21">
        <f t="shared" si="3"/>
        <v>0.007500000000000058</v>
      </c>
      <c r="K50" s="21">
        <f t="shared" si="4"/>
        <v>0.1004987562112094</v>
      </c>
      <c r="L50" s="22">
        <f t="shared" si="2"/>
        <v>0.0015750000000000122</v>
      </c>
      <c r="AT50" s="4"/>
    </row>
    <row r="51" spans="1:46" ht="12.75">
      <c r="A51" s="38">
        <v>4.9</v>
      </c>
      <c r="B51" s="2">
        <v>2.37</v>
      </c>
      <c r="C51" s="39">
        <v>0.07000000000000028</v>
      </c>
      <c r="E51" s="19">
        <f t="shared" si="0"/>
        <v>0.6299999999999999</v>
      </c>
      <c r="F51" s="19">
        <f t="shared" si="1"/>
        <v>0.7000000000000002</v>
      </c>
      <c r="H51" s="34">
        <v>0.21</v>
      </c>
      <c r="J51" s="21">
        <f t="shared" si="3"/>
        <v>0.008</v>
      </c>
      <c r="K51" s="21">
        <f t="shared" si="4"/>
        <v>0.10198039027185535</v>
      </c>
      <c r="L51" s="22">
        <f t="shared" si="2"/>
        <v>0.00168</v>
      </c>
      <c r="AT51" s="4"/>
    </row>
    <row r="52" spans="1:46" ht="12.75">
      <c r="A52" s="38">
        <v>5</v>
      </c>
      <c r="B52" s="2">
        <v>2.39</v>
      </c>
      <c r="C52" s="39">
        <v>0.0900000000000003</v>
      </c>
      <c r="E52" s="19">
        <f t="shared" si="0"/>
        <v>0.6099999999999999</v>
      </c>
      <c r="F52" s="19">
        <f t="shared" si="1"/>
        <v>0.7000000000000002</v>
      </c>
      <c r="H52" s="34">
        <v>0.21</v>
      </c>
      <c r="J52" s="21">
        <f t="shared" si="3"/>
        <v>0.008999999999999998</v>
      </c>
      <c r="K52" s="21">
        <f t="shared" si="4"/>
        <v>0.09999999999999964</v>
      </c>
      <c r="L52" s="22">
        <f t="shared" si="2"/>
        <v>0.0018899999999999993</v>
      </c>
      <c r="AT52" s="4"/>
    </row>
    <row r="53" spans="1:46" ht="12.75">
      <c r="A53" s="38">
        <v>5.1</v>
      </c>
      <c r="B53" s="2">
        <v>2.39</v>
      </c>
      <c r="C53" s="39">
        <v>0.0900000000000003</v>
      </c>
      <c r="E53" s="19">
        <f t="shared" si="0"/>
        <v>0.6099999999999999</v>
      </c>
      <c r="F53" s="19">
        <f t="shared" si="1"/>
        <v>0.7000000000000002</v>
      </c>
      <c r="H53" s="34">
        <v>0.21</v>
      </c>
      <c r="J53" s="21">
        <f t="shared" si="3"/>
        <v>0.008000000000000071</v>
      </c>
      <c r="K53" s="21">
        <f t="shared" si="4"/>
        <v>0.10198039027185622</v>
      </c>
      <c r="L53" s="22">
        <f t="shared" si="2"/>
        <v>0.0016800000000000148</v>
      </c>
      <c r="AT53" s="4"/>
    </row>
    <row r="54" spans="1:46" ht="12.75">
      <c r="A54" s="38">
        <v>5.2</v>
      </c>
      <c r="B54" s="2">
        <v>2.37</v>
      </c>
      <c r="C54" s="39">
        <v>0.07000000000000028</v>
      </c>
      <c r="E54" s="19">
        <f t="shared" si="0"/>
        <v>0.6299999999999999</v>
      </c>
      <c r="F54" s="19">
        <f t="shared" si="1"/>
        <v>0.7000000000000002</v>
      </c>
      <c r="H54" s="34">
        <v>0.21</v>
      </c>
      <c r="J54" s="21">
        <f t="shared" si="3"/>
        <v>0.007000000000000004</v>
      </c>
      <c r="K54" s="21">
        <f t="shared" si="4"/>
        <v>0.09999999999999964</v>
      </c>
      <c r="L54" s="22">
        <f t="shared" si="2"/>
        <v>0.0014700000000000006</v>
      </c>
      <c r="AT54" s="4"/>
    </row>
    <row r="55" spans="1:46" ht="12.75">
      <c r="A55" s="38">
        <v>5.3</v>
      </c>
      <c r="B55" s="2">
        <v>2.37</v>
      </c>
      <c r="C55" s="39">
        <v>0.07000000000000028</v>
      </c>
      <c r="E55" s="19">
        <f t="shared" si="0"/>
        <v>0.6299999999999999</v>
      </c>
      <c r="F55" s="19">
        <f t="shared" si="1"/>
        <v>0.7000000000000002</v>
      </c>
      <c r="H55" s="34">
        <v>0.21</v>
      </c>
      <c r="J55" s="21">
        <f t="shared" si="3"/>
        <v>0.008000000000000071</v>
      </c>
      <c r="K55" s="21">
        <f t="shared" si="4"/>
        <v>0.10198039027185622</v>
      </c>
      <c r="L55" s="22">
        <f t="shared" si="2"/>
        <v>0.0016800000000000148</v>
      </c>
      <c r="AT55" s="4"/>
    </row>
    <row r="56" spans="1:46" ht="12.75">
      <c r="A56" s="38">
        <v>5.4</v>
      </c>
      <c r="B56" s="2">
        <v>2.39</v>
      </c>
      <c r="C56" s="39">
        <v>0.0900000000000003</v>
      </c>
      <c r="E56" s="19">
        <f t="shared" si="0"/>
        <v>0.6099999999999999</v>
      </c>
      <c r="F56" s="19">
        <f t="shared" si="1"/>
        <v>0.7000000000000002</v>
      </c>
      <c r="H56" s="34">
        <v>0.21</v>
      </c>
      <c r="J56" s="21">
        <f t="shared" si="3"/>
        <v>0.007000000000000004</v>
      </c>
      <c r="K56" s="21">
        <f t="shared" si="4"/>
        <v>0.10770329614268977</v>
      </c>
      <c r="L56" s="22">
        <f t="shared" si="2"/>
        <v>0.0014700000000000006</v>
      </c>
      <c r="AT56" s="4"/>
    </row>
    <row r="57" spans="1:46" ht="12.75">
      <c r="A57" s="38">
        <v>5.5</v>
      </c>
      <c r="B57" s="2">
        <v>2.35</v>
      </c>
      <c r="C57" s="39">
        <v>0.050000000000000266</v>
      </c>
      <c r="E57" s="19">
        <f t="shared" si="0"/>
        <v>0.6499999999999999</v>
      </c>
      <c r="F57" s="19">
        <f t="shared" si="1"/>
        <v>0.7000000000000002</v>
      </c>
      <c r="H57" s="34">
        <v>0.15</v>
      </c>
      <c r="J57" s="21">
        <f t="shared" si="3"/>
        <v>0.005499999999999996</v>
      </c>
      <c r="K57" s="21">
        <f t="shared" si="4"/>
        <v>0.10049875621120853</v>
      </c>
      <c r="L57" s="22">
        <f t="shared" si="2"/>
        <v>0.0008249999999999995</v>
      </c>
      <c r="AT57" s="4"/>
    </row>
    <row r="58" spans="1:46" ht="12.75">
      <c r="A58" s="38">
        <v>5.6</v>
      </c>
      <c r="B58" s="2">
        <v>2.36</v>
      </c>
      <c r="C58" s="39">
        <v>0.06000000000000005</v>
      </c>
      <c r="E58" s="19">
        <f t="shared" si="0"/>
        <v>0.6400000000000001</v>
      </c>
      <c r="F58" s="19">
        <f t="shared" si="1"/>
        <v>0.7000000000000002</v>
      </c>
      <c r="H58" s="34">
        <v>0.15</v>
      </c>
      <c r="J58" s="21">
        <f t="shared" si="3"/>
        <v>0.004000000000000025</v>
      </c>
      <c r="K58" s="21">
        <f t="shared" si="4"/>
        <v>0.10770329614269059</v>
      </c>
      <c r="L58" s="22">
        <f t="shared" si="2"/>
        <v>0.0006000000000000037</v>
      </c>
      <c r="AT58" s="4"/>
    </row>
    <row r="59" spans="1:46" ht="12.75">
      <c r="A59" s="38">
        <v>5.7</v>
      </c>
      <c r="B59" s="2">
        <v>2.32</v>
      </c>
      <c r="C59" s="39">
        <v>0.02</v>
      </c>
      <c r="E59" s="19">
        <f t="shared" si="0"/>
        <v>0.6800000000000002</v>
      </c>
      <c r="F59" s="19">
        <f t="shared" si="1"/>
        <v>0.7000000000000002</v>
      </c>
      <c r="H59" s="34">
        <v>0.15</v>
      </c>
      <c r="J59" s="21">
        <f t="shared" si="3"/>
        <v>0.0009999999999999974</v>
      </c>
      <c r="K59" s="21">
        <f t="shared" si="4"/>
        <v>0.053851648071344835</v>
      </c>
      <c r="L59" s="22">
        <f t="shared" si="2"/>
        <v>0.0001499999999999996</v>
      </c>
      <c r="AT59" s="4"/>
    </row>
    <row r="60" spans="1:46" ht="12.75">
      <c r="A60" s="38">
        <v>5.8</v>
      </c>
      <c r="B60" s="2">
        <v>2.28</v>
      </c>
      <c r="C60" s="39">
        <v>0</v>
      </c>
      <c r="E60" s="19">
        <f t="shared" si="0"/>
        <v>0.7200000000000002</v>
      </c>
      <c r="F60" s="19">
        <f t="shared" si="1"/>
        <v>0.7200000000000002</v>
      </c>
      <c r="H60" s="34"/>
      <c r="J60" s="21">
        <f t="shared" si="3"/>
        <v>0</v>
      </c>
      <c r="K60" s="21">
        <f t="shared" si="4"/>
        <v>0</v>
      </c>
      <c r="L60" s="22">
        <f t="shared" si="2"/>
        <v>0</v>
      </c>
      <c r="AT60" s="4"/>
    </row>
    <row r="61" spans="1:46" ht="12.75">
      <c r="A61" s="38">
        <v>5.9</v>
      </c>
      <c r="B61" s="2">
        <v>2.27</v>
      </c>
      <c r="C61" s="39">
        <v>0</v>
      </c>
      <c r="E61" s="19">
        <f t="shared" si="0"/>
        <v>0.73</v>
      </c>
      <c r="F61" s="19">
        <f t="shared" si="1"/>
        <v>0.73</v>
      </c>
      <c r="H61" s="34"/>
      <c r="J61" s="21">
        <f t="shared" si="3"/>
        <v>0</v>
      </c>
      <c r="K61" s="21">
        <f t="shared" si="4"/>
        <v>0</v>
      </c>
      <c r="L61" s="22">
        <f t="shared" si="2"/>
        <v>0</v>
      </c>
      <c r="AT61" s="4"/>
    </row>
    <row r="62" spans="1:46" ht="12.75">
      <c r="A62" s="38">
        <v>6</v>
      </c>
      <c r="B62" s="2">
        <v>2.23</v>
      </c>
      <c r="C62" s="39">
        <v>0</v>
      </c>
      <c r="E62" s="19">
        <f t="shared" si="0"/>
        <v>0.77</v>
      </c>
      <c r="F62" s="19">
        <f t="shared" si="1"/>
        <v>0.77</v>
      </c>
      <c r="H62" s="34"/>
      <c r="J62" s="21">
        <f t="shared" si="3"/>
        <v>0</v>
      </c>
      <c r="K62" s="21">
        <f t="shared" si="4"/>
        <v>0</v>
      </c>
      <c r="L62" s="22">
        <f t="shared" si="2"/>
        <v>0</v>
      </c>
      <c r="AT62" s="4"/>
    </row>
    <row r="63" spans="1:46" ht="12.75">
      <c r="A63" s="38">
        <v>6.1</v>
      </c>
      <c r="B63" s="2">
        <v>2</v>
      </c>
      <c r="C63" s="39">
        <v>0</v>
      </c>
      <c r="E63" s="19">
        <f t="shared" si="0"/>
        <v>1</v>
      </c>
      <c r="F63" s="19">
        <f t="shared" si="1"/>
        <v>1</v>
      </c>
      <c r="H63" s="31"/>
      <c r="J63" s="21">
        <f t="shared" si="3"/>
        <v>0</v>
      </c>
      <c r="K63" s="21">
        <f t="shared" si="4"/>
        <v>0</v>
      </c>
      <c r="L63" s="22">
        <f t="shared" si="2"/>
        <v>0</v>
      </c>
      <c r="AT63" s="4"/>
    </row>
    <row r="64" spans="1:46" ht="12.75">
      <c r="A64" s="38">
        <v>6.5</v>
      </c>
      <c r="B64" s="2">
        <v>1.8</v>
      </c>
      <c r="C64" s="39">
        <v>0</v>
      </c>
      <c r="E64" s="19">
        <f t="shared" si="0"/>
        <v>1.2</v>
      </c>
      <c r="F64" s="19">
        <f>(E64+C64)</f>
        <v>1.2</v>
      </c>
      <c r="H64" s="31"/>
      <c r="J64" s="21">
        <f t="shared" si="3"/>
        <v>0</v>
      </c>
      <c r="K64" s="21">
        <f t="shared" si="4"/>
        <v>0</v>
      </c>
      <c r="L64" s="22">
        <f t="shared" si="2"/>
        <v>0</v>
      </c>
      <c r="AT64" s="4"/>
    </row>
    <row r="65" spans="1:46" ht="12.75">
      <c r="A65" s="38"/>
      <c r="C65" s="40"/>
      <c r="E65" s="19"/>
      <c r="F65" s="19"/>
      <c r="H65" s="31"/>
      <c r="J65" s="21"/>
      <c r="K65" s="21"/>
      <c r="L65" s="22"/>
      <c r="AT65" s="4"/>
    </row>
    <row r="66" spans="1:36" ht="12.75">
      <c r="A66" s="38"/>
      <c r="C66" s="40"/>
      <c r="E66" s="19"/>
      <c r="F66" s="19"/>
      <c r="H66" s="31"/>
      <c r="J66" s="21"/>
      <c r="K66" s="21"/>
      <c r="L66" s="22"/>
      <c r="Z66" s="3"/>
      <c r="AJ66" s="3"/>
    </row>
    <row r="67" spans="1:12" ht="12.75">
      <c r="A67" s="38"/>
      <c r="C67" s="40"/>
      <c r="E67" s="19"/>
      <c r="F67" s="19"/>
      <c r="H67" s="31"/>
      <c r="J67" s="21"/>
      <c r="K67" s="21"/>
      <c r="L67" s="22"/>
    </row>
    <row r="68" spans="1:12" ht="12.75">
      <c r="A68" s="38"/>
      <c r="C68" s="40"/>
      <c r="E68" s="19"/>
      <c r="F68" s="19"/>
      <c r="H68" s="31"/>
      <c r="J68" s="21"/>
      <c r="K68" s="21"/>
      <c r="L68" s="22"/>
    </row>
    <row r="69" spans="1:12" ht="12.75">
      <c r="A69" s="38"/>
      <c r="C69" s="40"/>
      <c r="E69" s="19"/>
      <c r="F69" s="19"/>
      <c r="H69" s="31"/>
      <c r="J69" s="21"/>
      <c r="K69" s="21"/>
      <c r="L69" s="22"/>
    </row>
    <row r="70" spans="1:12" ht="12.75">
      <c r="A70" s="38"/>
      <c r="C70" s="40"/>
      <c r="E70" s="19"/>
      <c r="F70" s="19"/>
      <c r="H70" s="31"/>
      <c r="J70" s="21"/>
      <c r="K70" s="21"/>
      <c r="L70" s="22"/>
    </row>
    <row r="71" spans="1:12" ht="12.75">
      <c r="A71" s="38"/>
      <c r="C71" s="40"/>
      <c r="E71" s="19"/>
      <c r="F71" s="19"/>
      <c r="H71" s="31"/>
      <c r="J71" s="21"/>
      <c r="K71" s="21"/>
      <c r="L71" s="22"/>
    </row>
    <row r="72" spans="1:12" ht="12.75">
      <c r="A72" s="38"/>
      <c r="C72" s="40"/>
      <c r="E72" s="19"/>
      <c r="F72" s="19"/>
      <c r="H72" s="31"/>
      <c r="J72" s="21"/>
      <c r="K72" s="21"/>
      <c r="L72" s="22"/>
    </row>
    <row r="73" spans="1:12" ht="12.75">
      <c r="A73" s="38"/>
      <c r="C73" s="40"/>
      <c r="E73" s="19"/>
      <c r="F73" s="19"/>
      <c r="H73" s="31"/>
      <c r="J73" s="21"/>
      <c r="K73" s="21"/>
      <c r="L73" s="22"/>
    </row>
    <row r="74" spans="1:12" ht="12.75">
      <c r="A74" s="38"/>
      <c r="C74" s="40"/>
      <c r="E74" s="19"/>
      <c r="F74" s="19"/>
      <c r="H74" s="31"/>
      <c r="J74" s="21"/>
      <c r="K74" s="21"/>
      <c r="L74" s="22"/>
    </row>
    <row r="75" spans="1:12" ht="12.75">
      <c r="A75" s="38"/>
      <c r="C75" s="40"/>
      <c r="E75" s="19"/>
      <c r="F75" s="19"/>
      <c r="H75" s="31"/>
      <c r="J75" s="21"/>
      <c r="K75" s="21"/>
      <c r="L75" s="22"/>
    </row>
    <row r="76" spans="1:12" ht="13.5" thickBot="1">
      <c r="A76" s="41"/>
      <c r="B76" s="42"/>
      <c r="C76" s="43"/>
      <c r="E76" s="19"/>
      <c r="F76" s="19"/>
      <c r="H76" s="32"/>
      <c r="J76" s="21"/>
      <c r="K76" s="21"/>
      <c r="L76" s="22"/>
    </row>
    <row r="77" spans="1:12" ht="12.75">
      <c r="A77" s="23" t="s">
        <v>39</v>
      </c>
      <c r="B77" s="23"/>
      <c r="C77" s="23"/>
      <c r="D77" s="23"/>
      <c r="E77" s="23"/>
      <c r="F77" s="23"/>
      <c r="J77" s="44"/>
      <c r="K77" s="44"/>
      <c r="L77" s="45"/>
    </row>
    <row r="85" spans="1:4" ht="12.75">
      <c r="A85" s="3"/>
      <c r="C85" s="3"/>
      <c r="D85" s="3"/>
    </row>
    <row r="86" ht="12.75">
      <c r="B86" s="3"/>
    </row>
  </sheetData>
  <mergeCells count="12">
    <mergeCell ref="J15:L15"/>
    <mergeCell ref="E15:F15"/>
    <mergeCell ref="A15:C15"/>
    <mergeCell ref="E4:F4"/>
    <mergeCell ref="E5:F5"/>
    <mergeCell ref="E6:F6"/>
    <mergeCell ref="E7:F7"/>
    <mergeCell ref="E11:F11"/>
    <mergeCell ref="E12:F12"/>
    <mergeCell ref="E8:F8"/>
    <mergeCell ref="E9:F9"/>
    <mergeCell ref="E10:F10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04"/>
  <sheetViews>
    <sheetView workbookViewId="0" topLeftCell="A1">
      <selection activeCell="C11" sqref="C11"/>
    </sheetView>
  </sheetViews>
  <sheetFormatPr defaultColWidth="9.33203125" defaultRowHeight="12.75"/>
  <cols>
    <col min="1" max="1" width="26.83203125" style="25" customWidth="1"/>
    <col min="2" max="2" width="20.83203125" style="25" customWidth="1"/>
    <col min="3" max="16384" width="9.33203125" style="25" customWidth="1"/>
  </cols>
  <sheetData>
    <row r="1" ht="20.25">
      <c r="A1" s="29" t="s">
        <v>41</v>
      </c>
    </row>
    <row r="3" ht="13.5" thickBot="1"/>
    <row r="4" spans="1:2" ht="12.75">
      <c r="A4" s="24" t="s">
        <v>3</v>
      </c>
      <c r="B4" s="46"/>
    </row>
    <row r="5" spans="1:2" ht="12.75">
      <c r="A5" s="24" t="s">
        <v>4</v>
      </c>
      <c r="B5" s="47"/>
    </row>
    <row r="6" spans="1:2" ht="12.75">
      <c r="A6" s="24" t="s">
        <v>29</v>
      </c>
      <c r="B6" s="47"/>
    </row>
    <row r="7" spans="1:2" ht="13.5" thickBot="1">
      <c r="A7" s="24" t="s">
        <v>5</v>
      </c>
      <c r="B7" s="48"/>
    </row>
    <row r="8" ht="12.75">
      <c r="A8" s="26"/>
    </row>
    <row r="9" ht="12.75">
      <c r="A9" s="27" t="s">
        <v>42</v>
      </c>
    </row>
    <row r="10" spans="1:3" ht="12.75">
      <c r="A10" s="73" t="s">
        <v>40</v>
      </c>
      <c r="B10" s="73" t="s">
        <v>45</v>
      </c>
      <c r="C10" s="73" t="s">
        <v>46</v>
      </c>
    </row>
    <row r="11" spans="1:3" ht="12.75">
      <c r="A11" s="73">
        <v>100</v>
      </c>
      <c r="B11" s="73">
        <f>PERCENTILE(B$20:B$119,$A11/100)</f>
        <v>64</v>
      </c>
      <c r="C11" s="73">
        <f aca="true" t="shared" si="0" ref="C11:C17">PERCENTILE(C$20:C$119,$A11/100)</f>
        <v>-1</v>
      </c>
    </row>
    <row r="12" spans="1:3" ht="12.75">
      <c r="A12" s="73">
        <v>90</v>
      </c>
      <c r="B12" s="73">
        <f aca="true" t="shared" si="1" ref="B12:B17">PERCENTILE(B$20:B$119,$A12/100)</f>
        <v>64</v>
      </c>
      <c r="C12" s="73">
        <f t="shared" si="0"/>
        <v>-1</v>
      </c>
    </row>
    <row r="13" spans="1:3" ht="12.75">
      <c r="A13" s="73">
        <v>84</v>
      </c>
      <c r="B13" s="73">
        <f t="shared" si="1"/>
        <v>37.11999999999989</v>
      </c>
      <c r="C13" s="73">
        <f t="shared" si="0"/>
        <v>-1</v>
      </c>
    </row>
    <row r="14" spans="1:3" ht="12.75">
      <c r="A14" s="73">
        <v>50</v>
      </c>
      <c r="B14" s="73">
        <f t="shared" si="1"/>
        <v>8</v>
      </c>
      <c r="C14" s="73">
        <f t="shared" si="0"/>
        <v>-3</v>
      </c>
    </row>
    <row r="15" spans="1:3" ht="12.75">
      <c r="A15" s="73">
        <v>16</v>
      </c>
      <c r="B15" s="73">
        <f t="shared" si="1"/>
        <v>2</v>
      </c>
      <c r="C15" s="73">
        <f t="shared" si="0"/>
        <v>-5.16</v>
      </c>
    </row>
    <row r="16" spans="1:3" ht="12.75">
      <c r="A16" s="73">
        <v>10</v>
      </c>
      <c r="B16" s="73">
        <f t="shared" si="1"/>
        <v>2</v>
      </c>
      <c r="C16" s="73">
        <f t="shared" si="0"/>
        <v>-6</v>
      </c>
    </row>
    <row r="17" spans="1:3" ht="12.75">
      <c r="A17" s="73">
        <v>0</v>
      </c>
      <c r="B17" s="73">
        <f t="shared" si="1"/>
        <v>2</v>
      </c>
      <c r="C17" s="73">
        <f t="shared" si="0"/>
        <v>-6</v>
      </c>
    </row>
    <row r="18" ht="12.75">
      <c r="B18" s="26"/>
    </row>
    <row r="19" spans="2:19" ht="26.25" thickBot="1">
      <c r="B19" s="72" t="s">
        <v>43</v>
      </c>
      <c r="C19" s="72" t="s">
        <v>28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2:19" ht="12.75">
      <c r="B20" s="49">
        <v>2</v>
      </c>
      <c r="C20" s="52">
        <f>-LOG(B20,2)</f>
        <v>-1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2:19" ht="12.75">
      <c r="B21" s="50">
        <v>2</v>
      </c>
      <c r="C21" s="52">
        <f>-LOG(B21,2)</f>
        <v>-1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2:19" ht="12.75">
      <c r="B22" s="50">
        <v>2</v>
      </c>
      <c r="C22" s="52">
        <f aca="true" t="shared" si="2" ref="C22:C119">-LOG(B22,2)</f>
        <v>-1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2:19" ht="12.75">
      <c r="B23" s="50">
        <v>2</v>
      </c>
      <c r="C23" s="52">
        <f t="shared" si="2"/>
        <v>-1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2:19" ht="12.75">
      <c r="B24" s="50">
        <v>2</v>
      </c>
      <c r="C24" s="52">
        <f t="shared" si="2"/>
        <v>-1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2:19" ht="12.75">
      <c r="B25" s="50">
        <v>2</v>
      </c>
      <c r="C25" s="52">
        <f t="shared" si="2"/>
        <v>-1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2:19" ht="12.75">
      <c r="B26" s="50">
        <v>2</v>
      </c>
      <c r="C26" s="52">
        <f t="shared" si="2"/>
        <v>-1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2:19" ht="12.75">
      <c r="B27" s="50">
        <v>2</v>
      </c>
      <c r="C27" s="52">
        <f t="shared" si="2"/>
        <v>-1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2:19" ht="12.75">
      <c r="B28" s="50">
        <v>2</v>
      </c>
      <c r="C28" s="52">
        <f t="shared" si="2"/>
        <v>-1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2:19" ht="12.75">
      <c r="B29" s="50">
        <v>2</v>
      </c>
      <c r="C29" s="52">
        <f t="shared" si="2"/>
        <v>-1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2:19" ht="12.75">
      <c r="B30" s="50">
        <v>2</v>
      </c>
      <c r="C30" s="52">
        <f t="shared" si="2"/>
        <v>-1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2:19" ht="12.75">
      <c r="B31" s="50">
        <v>2</v>
      </c>
      <c r="C31" s="52">
        <f t="shared" si="2"/>
        <v>-1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2:19" ht="12.75">
      <c r="B32" s="50">
        <v>2</v>
      </c>
      <c r="C32" s="52">
        <f t="shared" si="2"/>
        <v>-1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2:19" ht="12.75">
      <c r="B33" s="50">
        <v>2</v>
      </c>
      <c r="C33" s="52">
        <f t="shared" si="2"/>
        <v>-1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2:19" ht="12.75">
      <c r="B34" s="50">
        <v>2</v>
      </c>
      <c r="C34" s="52">
        <f t="shared" si="2"/>
        <v>-1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2:19" ht="12.75">
      <c r="B35" s="50">
        <v>2</v>
      </c>
      <c r="C35" s="52">
        <f t="shared" si="2"/>
        <v>-1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2:19" ht="12.75">
      <c r="B36" s="50">
        <v>2</v>
      </c>
      <c r="C36" s="52">
        <f t="shared" si="2"/>
        <v>-1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2:19" ht="12.75">
      <c r="B37" s="50">
        <v>4</v>
      </c>
      <c r="C37" s="52">
        <f t="shared" si="2"/>
        <v>-2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2:19" ht="12.75">
      <c r="B38" s="50">
        <v>4</v>
      </c>
      <c r="C38" s="52">
        <f t="shared" si="2"/>
        <v>-2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2:19" ht="12.75">
      <c r="B39" s="50">
        <v>4</v>
      </c>
      <c r="C39" s="52">
        <f t="shared" si="2"/>
        <v>-2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2:19" ht="12.75">
      <c r="B40" s="50">
        <v>4</v>
      </c>
      <c r="C40" s="52">
        <f t="shared" si="2"/>
        <v>-2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2:19" ht="12.75">
      <c r="B41" s="50">
        <v>4</v>
      </c>
      <c r="C41" s="52">
        <f t="shared" si="2"/>
        <v>-2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2:19" ht="12.75">
      <c r="B42" s="50">
        <v>4</v>
      </c>
      <c r="C42" s="52">
        <f t="shared" si="2"/>
        <v>-2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2:19" ht="12.75">
      <c r="B43" s="50">
        <v>4</v>
      </c>
      <c r="C43" s="52">
        <f t="shared" si="2"/>
        <v>-2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2:19" ht="12.75">
      <c r="B44" s="50">
        <v>4</v>
      </c>
      <c r="C44" s="52">
        <f t="shared" si="2"/>
        <v>-2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2:19" ht="12.75">
      <c r="B45" s="50">
        <v>4</v>
      </c>
      <c r="C45" s="52">
        <f t="shared" si="2"/>
        <v>-2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2:19" ht="12.75">
      <c r="B46" s="50">
        <v>4</v>
      </c>
      <c r="C46" s="52">
        <f t="shared" si="2"/>
        <v>-2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2:19" ht="12.75">
      <c r="B47" s="50">
        <v>4</v>
      </c>
      <c r="C47" s="52">
        <f t="shared" si="2"/>
        <v>-2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2:19" ht="12.75">
      <c r="B48" s="50">
        <v>4</v>
      </c>
      <c r="C48" s="52">
        <f t="shared" si="2"/>
        <v>-2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2:19" ht="12.75">
      <c r="B49" s="50">
        <v>4</v>
      </c>
      <c r="C49" s="52">
        <f t="shared" si="2"/>
        <v>-2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2:19" ht="12.75">
      <c r="B50" s="50">
        <v>4</v>
      </c>
      <c r="C50" s="52">
        <f t="shared" si="2"/>
        <v>-2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2:19" ht="12.75">
      <c r="B51" s="50">
        <v>4</v>
      </c>
      <c r="C51" s="52">
        <f t="shared" si="2"/>
        <v>-2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2:19" ht="12.75">
      <c r="B52" s="50">
        <v>4</v>
      </c>
      <c r="C52" s="52">
        <f t="shared" si="2"/>
        <v>-2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2:19" ht="12.75">
      <c r="B53" s="50">
        <v>4</v>
      </c>
      <c r="C53" s="52">
        <f t="shared" si="2"/>
        <v>-2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2:19" ht="12.75">
      <c r="B54" s="50">
        <v>8</v>
      </c>
      <c r="C54" s="52">
        <f t="shared" si="2"/>
        <v>-3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2:19" ht="12.75">
      <c r="B55" s="50">
        <v>8</v>
      </c>
      <c r="C55" s="52">
        <f t="shared" si="2"/>
        <v>-3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2:19" ht="12.75">
      <c r="B56" s="50">
        <v>8</v>
      </c>
      <c r="C56" s="52">
        <f t="shared" si="2"/>
        <v>-3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2:19" ht="12.75">
      <c r="B57" s="50">
        <v>8</v>
      </c>
      <c r="C57" s="52">
        <f t="shared" si="2"/>
        <v>-3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2:19" ht="12.75">
      <c r="B58" s="50">
        <v>8</v>
      </c>
      <c r="C58" s="52">
        <f t="shared" si="2"/>
        <v>-3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2:19" ht="12.75">
      <c r="B59" s="50">
        <v>8</v>
      </c>
      <c r="C59" s="52">
        <f t="shared" si="2"/>
        <v>-3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2:19" ht="12.75">
      <c r="B60" s="50">
        <v>8</v>
      </c>
      <c r="C60" s="52">
        <f t="shared" si="2"/>
        <v>-3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2:19" ht="12.75">
      <c r="B61" s="50">
        <v>8</v>
      </c>
      <c r="C61" s="52">
        <f t="shared" si="2"/>
        <v>-3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2:19" ht="12.75">
      <c r="B62" s="50">
        <v>8</v>
      </c>
      <c r="C62" s="52">
        <f t="shared" si="2"/>
        <v>-3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2:19" ht="12.75">
      <c r="B63" s="50">
        <v>8</v>
      </c>
      <c r="C63" s="52">
        <f t="shared" si="2"/>
        <v>-3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4" spans="2:19" ht="12.75">
      <c r="B64" s="50">
        <v>8</v>
      </c>
      <c r="C64" s="52">
        <f t="shared" si="2"/>
        <v>-3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2:19" ht="12.75">
      <c r="B65" s="50">
        <v>8</v>
      </c>
      <c r="C65" s="52">
        <f t="shared" si="2"/>
        <v>-3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2:19" ht="12.75">
      <c r="B66" s="50">
        <v>8</v>
      </c>
      <c r="C66" s="52">
        <f t="shared" si="2"/>
        <v>-3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2:19" ht="12.75">
      <c r="B67" s="50">
        <v>8</v>
      </c>
      <c r="C67" s="52">
        <f t="shared" si="2"/>
        <v>-3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8" spans="2:19" ht="12.75">
      <c r="B68" s="50">
        <v>8</v>
      </c>
      <c r="C68" s="52">
        <f t="shared" si="2"/>
        <v>-3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69" spans="2:19" ht="12.75">
      <c r="B69" s="50">
        <v>8</v>
      </c>
      <c r="C69" s="52">
        <f t="shared" si="2"/>
        <v>-3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2:19" ht="12.75">
      <c r="B70" s="50">
        <v>8</v>
      </c>
      <c r="C70" s="52">
        <f t="shared" si="2"/>
        <v>-3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2:19" ht="12.75">
      <c r="B71" s="50">
        <v>16</v>
      </c>
      <c r="C71" s="52">
        <f t="shared" si="2"/>
        <v>-4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2:19" ht="12.75">
      <c r="B72" s="50">
        <v>16</v>
      </c>
      <c r="C72" s="52">
        <f t="shared" si="2"/>
        <v>-4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</row>
    <row r="73" spans="2:19" ht="12.75">
      <c r="B73" s="50">
        <v>16</v>
      </c>
      <c r="C73" s="52">
        <f t="shared" si="2"/>
        <v>-4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</row>
    <row r="74" spans="2:19" ht="12.75">
      <c r="B74" s="50">
        <v>16</v>
      </c>
      <c r="C74" s="52">
        <f t="shared" si="2"/>
        <v>-4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</row>
    <row r="75" spans="2:19" ht="12.75">
      <c r="B75" s="50">
        <v>16</v>
      </c>
      <c r="C75" s="52">
        <f t="shared" si="2"/>
        <v>-4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</row>
    <row r="76" spans="2:19" ht="12.75">
      <c r="B76" s="50">
        <v>16</v>
      </c>
      <c r="C76" s="52">
        <f t="shared" si="2"/>
        <v>-4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spans="2:19" ht="12.75">
      <c r="B77" s="50">
        <v>16</v>
      </c>
      <c r="C77" s="52">
        <f t="shared" si="2"/>
        <v>-4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2:19" ht="12.75">
      <c r="B78" s="50">
        <v>16</v>
      </c>
      <c r="C78" s="52">
        <f t="shared" si="2"/>
        <v>-4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</row>
    <row r="79" spans="2:19" ht="12.75">
      <c r="B79" s="50">
        <v>16</v>
      </c>
      <c r="C79" s="52">
        <f t="shared" si="2"/>
        <v>-4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</row>
    <row r="80" spans="2:19" ht="12.75">
      <c r="B80" s="50">
        <v>16</v>
      </c>
      <c r="C80" s="52">
        <f t="shared" si="2"/>
        <v>-4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1" spans="2:19" ht="12.75">
      <c r="B81" s="50">
        <v>16</v>
      </c>
      <c r="C81" s="52">
        <f t="shared" si="2"/>
        <v>-4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</row>
    <row r="82" spans="2:19" ht="12.75">
      <c r="B82" s="50">
        <v>16</v>
      </c>
      <c r="C82" s="52">
        <f t="shared" si="2"/>
        <v>-4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</row>
    <row r="83" spans="2:19" ht="12.75">
      <c r="B83" s="50">
        <v>16</v>
      </c>
      <c r="C83" s="52">
        <f t="shared" si="2"/>
        <v>-4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</row>
    <row r="84" spans="2:19" ht="12.75">
      <c r="B84" s="50">
        <v>16</v>
      </c>
      <c r="C84" s="52">
        <f t="shared" si="2"/>
        <v>-4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</row>
    <row r="85" spans="2:19" ht="12.75">
      <c r="B85" s="50">
        <v>16</v>
      </c>
      <c r="C85" s="52">
        <f aca="true" t="shared" si="3" ref="C85:C118">-LOG(B85,2)</f>
        <v>-4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</row>
    <row r="86" spans="2:19" ht="12.75">
      <c r="B86" s="50">
        <v>16</v>
      </c>
      <c r="C86" s="52">
        <f t="shared" si="3"/>
        <v>-4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spans="2:19" ht="12.75">
      <c r="B87" s="50">
        <v>16</v>
      </c>
      <c r="C87" s="52">
        <f t="shared" si="3"/>
        <v>-4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</row>
    <row r="88" spans="2:19" ht="12.75">
      <c r="B88" s="50">
        <v>32</v>
      </c>
      <c r="C88" s="52">
        <f t="shared" si="3"/>
        <v>-5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</row>
    <row r="89" spans="2:19" ht="12.75">
      <c r="B89" s="50">
        <v>32</v>
      </c>
      <c r="C89" s="52">
        <f t="shared" si="3"/>
        <v>-5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</row>
    <row r="90" spans="2:19" ht="12.75">
      <c r="B90" s="50">
        <v>32</v>
      </c>
      <c r="C90" s="52">
        <f t="shared" si="3"/>
        <v>-5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</row>
    <row r="91" spans="2:19" ht="12.75">
      <c r="B91" s="50">
        <v>32</v>
      </c>
      <c r="C91" s="52">
        <f t="shared" si="3"/>
        <v>-5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</row>
    <row r="92" spans="2:19" ht="12.75">
      <c r="B92" s="50">
        <v>32</v>
      </c>
      <c r="C92" s="52">
        <f t="shared" si="3"/>
        <v>-5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</row>
    <row r="93" spans="2:19" ht="12.75">
      <c r="B93" s="50">
        <v>32</v>
      </c>
      <c r="C93" s="52">
        <f t="shared" si="3"/>
        <v>-5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</row>
    <row r="94" spans="2:19" ht="12.75">
      <c r="B94" s="50">
        <v>32</v>
      </c>
      <c r="C94" s="52">
        <f t="shared" si="3"/>
        <v>-5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</row>
    <row r="95" spans="2:19" ht="12.75">
      <c r="B95" s="50">
        <v>32</v>
      </c>
      <c r="C95" s="52">
        <f t="shared" si="3"/>
        <v>-5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</row>
    <row r="96" spans="2:19" ht="12.75">
      <c r="B96" s="50">
        <v>32</v>
      </c>
      <c r="C96" s="52">
        <f t="shared" si="3"/>
        <v>-5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</row>
    <row r="97" spans="2:19" ht="12.75">
      <c r="B97" s="50">
        <v>32</v>
      </c>
      <c r="C97" s="52">
        <f t="shared" si="3"/>
        <v>-5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</row>
    <row r="98" spans="2:19" ht="12.75">
      <c r="B98" s="50">
        <v>32</v>
      </c>
      <c r="C98" s="52">
        <f t="shared" si="3"/>
        <v>-5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2:19" ht="12.75">
      <c r="B99" s="50">
        <v>32</v>
      </c>
      <c r="C99" s="52">
        <f t="shared" si="3"/>
        <v>-5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</row>
    <row r="100" spans="2:19" ht="12.75">
      <c r="B100" s="50">
        <v>32</v>
      </c>
      <c r="C100" s="52">
        <f t="shared" si="3"/>
        <v>-5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2:19" ht="12.75">
      <c r="B101" s="50">
        <v>32</v>
      </c>
      <c r="C101" s="52">
        <f t="shared" si="3"/>
        <v>-5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2:19" ht="12.75">
      <c r="B102" s="50">
        <v>32</v>
      </c>
      <c r="C102" s="52">
        <f t="shared" si="3"/>
        <v>-5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2:19" ht="12.75">
      <c r="B103" s="50">
        <v>32</v>
      </c>
      <c r="C103" s="52">
        <f t="shared" si="3"/>
        <v>-5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2:19" ht="12.75">
      <c r="B104" s="50">
        <v>64</v>
      </c>
      <c r="C104" s="52">
        <f t="shared" si="3"/>
        <v>-6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2:19" ht="12.75">
      <c r="B105" s="50">
        <v>64</v>
      </c>
      <c r="C105" s="52">
        <f t="shared" si="3"/>
        <v>-6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2:19" ht="12.75">
      <c r="B106" s="50">
        <v>64</v>
      </c>
      <c r="C106" s="52">
        <f t="shared" si="3"/>
        <v>-6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</row>
    <row r="107" spans="2:19" ht="12.75">
      <c r="B107" s="50">
        <v>64</v>
      </c>
      <c r="C107" s="52">
        <f t="shared" si="3"/>
        <v>-6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</row>
    <row r="108" spans="2:19" ht="12.75">
      <c r="B108" s="50">
        <v>64</v>
      </c>
      <c r="C108" s="52">
        <f t="shared" si="3"/>
        <v>-6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</row>
    <row r="109" spans="2:19" ht="12.75">
      <c r="B109" s="50">
        <v>64</v>
      </c>
      <c r="C109" s="52">
        <f t="shared" si="3"/>
        <v>-6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</row>
    <row r="110" spans="2:19" ht="12.75">
      <c r="B110" s="50">
        <v>64</v>
      </c>
      <c r="C110" s="52">
        <f t="shared" si="3"/>
        <v>-6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</row>
    <row r="111" spans="2:19" ht="12.75">
      <c r="B111" s="50">
        <v>64</v>
      </c>
      <c r="C111" s="52">
        <f t="shared" si="3"/>
        <v>-6</v>
      </c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</row>
    <row r="112" spans="2:19" ht="12.75">
      <c r="B112" s="50">
        <v>64</v>
      </c>
      <c r="C112" s="52">
        <f t="shared" si="3"/>
        <v>-6</v>
      </c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</row>
    <row r="113" spans="2:19" ht="12.75">
      <c r="B113" s="50">
        <v>64</v>
      </c>
      <c r="C113" s="52">
        <f t="shared" si="3"/>
        <v>-6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</row>
    <row r="114" spans="2:19" ht="12.75">
      <c r="B114" s="50">
        <v>64</v>
      </c>
      <c r="C114" s="52">
        <f t="shared" si="3"/>
        <v>-6</v>
      </c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</row>
    <row r="115" spans="2:19" ht="12.75">
      <c r="B115" s="50">
        <v>64</v>
      </c>
      <c r="C115" s="52">
        <f t="shared" si="3"/>
        <v>-6</v>
      </c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</row>
    <row r="116" spans="2:19" ht="12.75">
      <c r="B116" s="50">
        <v>64</v>
      </c>
      <c r="C116" s="52">
        <f t="shared" si="3"/>
        <v>-6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</row>
    <row r="117" spans="2:19" ht="12.75">
      <c r="B117" s="50">
        <v>64</v>
      </c>
      <c r="C117" s="52">
        <f t="shared" si="3"/>
        <v>-6</v>
      </c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</row>
    <row r="118" spans="2:19" ht="12.75">
      <c r="B118" s="50">
        <v>64</v>
      </c>
      <c r="C118" s="52">
        <f t="shared" si="3"/>
        <v>-6</v>
      </c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</row>
    <row r="119" spans="2:19" ht="13.5" thickBot="1">
      <c r="B119" s="51">
        <v>64</v>
      </c>
      <c r="C119" s="52">
        <f t="shared" si="2"/>
        <v>-6</v>
      </c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</row>
    <row r="120" spans="1:19" ht="12.75">
      <c r="A120" s="26"/>
      <c r="B120" s="28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</row>
    <row r="121" spans="1:19" ht="12.75">
      <c r="A121" s="26"/>
      <c r="B121" s="28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</row>
    <row r="122" spans="1:19" ht="12.75">
      <c r="A122" s="24"/>
      <c r="B122" s="28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</row>
    <row r="123" spans="1:19" ht="12.75">
      <c r="A123" s="24"/>
      <c r="B123" s="28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</row>
    <row r="124" spans="1:19" ht="12.75">
      <c r="A124" s="24"/>
      <c r="B124" s="2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</row>
    <row r="125" spans="1:19" ht="12.75">
      <c r="A125" s="24"/>
      <c r="B125" s="28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</row>
    <row r="126" spans="1:19" ht="12.75">
      <c r="A126" s="24"/>
      <c r="B126" s="28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</row>
    <row r="127" spans="1:19" ht="12.75">
      <c r="A127" s="24"/>
      <c r="B127" s="28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</row>
    <row r="128" spans="1:19" ht="12.75">
      <c r="A128" s="24"/>
      <c r="B128" s="28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</row>
    <row r="129" spans="1:19" ht="12.75">
      <c r="A129" s="24"/>
      <c r="B129" s="28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</row>
    <row r="130" spans="1:19" ht="12.75">
      <c r="A130" s="24"/>
      <c r="B130" s="28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</row>
    <row r="131" spans="1:19" ht="12.75">
      <c r="A131" s="24"/>
      <c r="B131" s="28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</row>
    <row r="132" spans="1:19" ht="12.75">
      <c r="A132" s="24"/>
      <c r="B132" s="28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</row>
    <row r="133" spans="1:19" ht="12.75">
      <c r="A133" s="24"/>
      <c r="B133" s="28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</row>
    <row r="134" spans="1:19" ht="12.75">
      <c r="A134" s="24"/>
      <c r="B134" s="28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</row>
    <row r="135" spans="1:19" ht="12.75">
      <c r="A135" s="24"/>
      <c r="B135" s="28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</row>
    <row r="136" spans="1:19" ht="12.75">
      <c r="A136" s="24"/>
      <c r="B136" s="28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</row>
    <row r="137" spans="1:19" ht="12.75">
      <c r="A137" s="24"/>
      <c r="B137" s="28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</row>
    <row r="138" spans="1:19" ht="12.75">
      <c r="A138" s="24"/>
      <c r="B138" s="28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</row>
    <row r="139" spans="1:19" ht="12.75">
      <c r="A139" s="24"/>
      <c r="B139" s="28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</row>
    <row r="140" spans="1:19" ht="12.75">
      <c r="A140" s="24"/>
      <c r="B140" s="28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</row>
    <row r="141" spans="1:19" ht="12.75">
      <c r="A141" s="24"/>
      <c r="B141" s="28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</row>
    <row r="142" spans="1:19" ht="12.75">
      <c r="A142" s="24"/>
      <c r="B142" s="28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</row>
    <row r="143" spans="1:19" ht="12.75">
      <c r="A143" s="24"/>
      <c r="B143" s="28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</row>
    <row r="144" spans="1:19" ht="12.75">
      <c r="A144" s="24"/>
      <c r="B144" s="28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</row>
    <row r="145" spans="1:19" ht="12.75">
      <c r="A145" s="24"/>
      <c r="B145" s="28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</row>
    <row r="146" spans="1:19" ht="12.75">
      <c r="A146" s="24"/>
      <c r="B146" s="28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</row>
    <row r="147" spans="1:19" ht="12.75">
      <c r="A147" s="24"/>
      <c r="B147" s="28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</row>
    <row r="148" spans="1:19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</row>
    <row r="149" spans="1:19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</row>
    <row r="150" spans="1:19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</row>
    <row r="151" spans="1:19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</row>
    <row r="152" spans="1:19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</row>
    <row r="153" spans="1:19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</row>
    <row r="154" spans="1:19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</row>
    <row r="155" spans="1:19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</row>
    <row r="156" spans="1:19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</row>
    <row r="157" spans="1:19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</row>
    <row r="158" spans="1:19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  <row r="159" spans="1:19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</row>
    <row r="160" spans="1:19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</row>
    <row r="161" spans="1:19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</row>
    <row r="162" spans="1:19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</row>
    <row r="163" spans="1:19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</row>
    <row r="164" spans="1:19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</row>
    <row r="165" spans="1:19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</row>
    <row r="166" spans="1:19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</row>
    <row r="167" spans="1:19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</row>
    <row r="168" spans="1:19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</row>
    <row r="169" spans="1:19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</row>
    <row r="170" spans="1:19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</row>
    <row r="171" spans="1:19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</row>
    <row r="172" spans="1:19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</row>
    <row r="173" spans="1:19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</row>
    <row r="174" spans="1:19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</row>
    <row r="175" spans="1:19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</row>
    <row r="176" spans="1:19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</row>
    <row r="177" spans="1:19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</row>
    <row r="178" spans="1:19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</row>
    <row r="179" spans="1:19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</row>
    <row r="180" spans="1:19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</row>
    <row r="181" spans="1:19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</row>
    <row r="182" spans="1:19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1:19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</row>
    <row r="184" spans="1:19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</row>
    <row r="185" spans="1:19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</row>
    <row r="186" spans="1:19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</row>
    <row r="187" spans="1:19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1:19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  <row r="189" spans="1:19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</row>
    <row r="190" spans="1:19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  <row r="191" spans="1:19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</row>
    <row r="192" spans="1:19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</row>
    <row r="193" spans="1:19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</row>
    <row r="194" spans="1:19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</row>
    <row r="195" spans="1:19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</row>
    <row r="196" spans="1:19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</row>
    <row r="197" spans="1:19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</row>
    <row r="198" spans="1:19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</row>
    <row r="199" spans="1:19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</row>
    <row r="200" spans="1:19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</row>
    <row r="201" spans="1:19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</row>
    <row r="202" spans="1:19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</row>
    <row r="203" spans="1:19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</row>
    <row r="204" spans="1:19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</row>
    <row r="205" spans="1:19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</row>
    <row r="206" spans="1:19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</row>
    <row r="207" spans="1:19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</row>
    <row r="208" spans="1:19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</row>
    <row r="209" spans="1:19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</row>
    <row r="210" spans="1:19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</row>
    <row r="211" spans="1:19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</row>
    <row r="212" spans="1:19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</row>
    <row r="213" spans="1:19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</row>
    <row r="214" spans="1:19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</row>
    <row r="215" spans="1:19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</row>
    <row r="216" spans="1:19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</row>
    <row r="217" spans="1:19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</row>
    <row r="218" spans="1:19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</row>
    <row r="219" spans="1:19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</row>
    <row r="220" spans="1:19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</row>
    <row r="221" spans="1:19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</row>
    <row r="222" spans="1:19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</row>
    <row r="223" spans="1:19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</row>
    <row r="224" spans="1:19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</row>
    <row r="225" spans="1:19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</row>
    <row r="226" spans="1:19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</row>
    <row r="227" spans="1:19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</row>
    <row r="228" spans="1:19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</row>
    <row r="229" spans="1:19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</row>
    <row r="230" spans="1:19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</row>
    <row r="231" spans="1:19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</row>
    <row r="232" spans="1:19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</row>
    <row r="233" spans="1:19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</row>
    <row r="234" spans="1:19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</row>
    <row r="235" spans="1:19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</row>
    <row r="236" spans="1:19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</row>
    <row r="237" spans="1:19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</row>
    <row r="238" spans="1:19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</row>
    <row r="239" spans="1:19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</row>
    <row r="240" spans="1:19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</row>
    <row r="241" spans="1:19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</row>
    <row r="242" spans="1:19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</row>
    <row r="243" spans="1:19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</row>
    <row r="244" spans="1:19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</row>
    <row r="245" spans="1:19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</row>
    <row r="246" spans="1:19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</row>
    <row r="247" spans="1:19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</row>
    <row r="248" spans="1:19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</row>
    <row r="249" spans="1:19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</row>
    <row r="250" spans="1:19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</row>
    <row r="251" spans="1:19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</row>
    <row r="252" spans="1:19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</row>
    <row r="253" spans="1:19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</row>
    <row r="254" spans="1:19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</row>
    <row r="255" spans="1:19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</row>
    <row r="256" spans="1:19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</row>
    <row r="257" spans="1:19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</row>
    <row r="258" spans="1:19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</row>
    <row r="259" spans="1:19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</row>
    <row r="260" spans="1:19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</row>
    <row r="261" spans="1:19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</row>
    <row r="262" spans="1:19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</row>
    <row r="263" spans="1:19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</row>
    <row r="264" spans="1:19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</row>
    <row r="265" spans="1:19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</row>
    <row r="266" spans="1:19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</row>
    <row r="267" spans="1:19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</row>
    <row r="268" spans="1:19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</row>
    <row r="269" spans="1:19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</row>
    <row r="270" spans="1:19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</row>
    <row r="271" spans="1:19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</row>
    <row r="272" spans="1:19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</row>
    <row r="273" spans="1:19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</row>
    <row r="274" spans="1:19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</row>
    <row r="275" spans="1:19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</row>
    <row r="276" spans="1:19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</row>
    <row r="277" spans="1:19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</row>
    <row r="278" spans="1:19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</row>
    <row r="279" spans="1:19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</row>
    <row r="280" spans="1:19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</row>
    <row r="281" spans="1:19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</row>
    <row r="282" spans="1:19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</row>
    <row r="283" spans="1:19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</row>
    <row r="284" spans="1:19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</row>
    <row r="285" spans="1:19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</row>
    <row r="286" spans="1:19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</row>
    <row r="287" spans="1:19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</row>
    <row r="288" spans="1:19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</row>
    <row r="289" spans="1:19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</row>
    <row r="290" spans="1:19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</row>
    <row r="291" spans="1:19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</row>
    <row r="292" spans="1:19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</row>
    <row r="293" spans="1:19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</row>
    <row r="294" spans="1:19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</row>
    <row r="295" spans="1:19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</row>
    <row r="296" spans="1:19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</row>
    <row r="297" spans="1:19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</row>
    <row r="298" spans="1:19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</row>
    <row r="299" spans="1:19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</row>
    <row r="300" spans="1:19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</row>
    <row r="301" spans="1:19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</row>
    <row r="302" spans="1:19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</row>
    <row r="303" spans="1:19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</row>
    <row r="304" spans="1:19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</row>
    <row r="305" spans="1:19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</row>
    <row r="306" spans="1:19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</row>
    <row r="307" spans="1:19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</row>
    <row r="308" spans="1:19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</row>
    <row r="309" spans="1:19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</row>
    <row r="310" spans="1:19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</row>
    <row r="311" spans="1:19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</row>
    <row r="312" spans="1:19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</row>
    <row r="313" spans="1:19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</row>
    <row r="314" spans="1:19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</row>
    <row r="315" spans="1:19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</row>
    <row r="316" spans="1:19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</row>
    <row r="317" spans="1:19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</row>
    <row r="318" spans="1:19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</row>
    <row r="319" spans="1:19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</row>
    <row r="320" spans="1:19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</row>
    <row r="321" spans="1:19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</row>
    <row r="322" spans="1:19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</row>
    <row r="323" spans="1:19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</row>
    <row r="324" spans="1:19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</row>
    <row r="325" spans="1:19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</row>
    <row r="326" spans="1:19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</row>
    <row r="327" spans="1:19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</row>
    <row r="328" spans="1:19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</row>
    <row r="329" spans="1:19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</row>
    <row r="330" spans="1:19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</row>
    <row r="331" spans="1:19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</row>
    <row r="332" spans="1:19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</row>
    <row r="333" spans="1:19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</row>
    <row r="334" spans="1:19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</row>
    <row r="335" spans="1:19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</row>
    <row r="336" spans="1:19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</row>
    <row r="337" spans="1:19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</row>
    <row r="338" spans="1:19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</row>
    <row r="339" spans="1:19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</row>
    <row r="340" spans="1:19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</row>
    <row r="341" spans="1:19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</row>
    <row r="342" spans="1:19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</row>
    <row r="343" spans="1:19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</row>
    <row r="344" spans="1:19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</row>
    <row r="345" spans="1:19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</row>
    <row r="346" spans="1:19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</row>
    <row r="347" spans="1:19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</row>
    <row r="348" spans="1:19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</row>
    <row r="349" spans="1:19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</row>
    <row r="350" spans="1:19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</row>
    <row r="351" spans="1:19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</row>
    <row r="352" spans="1:19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</row>
    <row r="353" spans="1:19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</row>
    <row r="354" spans="1:19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</row>
    <row r="355" spans="1:19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</row>
    <row r="356" spans="1:19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</row>
    <row r="357" spans="1:19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</row>
    <row r="358" spans="1:19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</row>
    <row r="359" spans="1:19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</row>
    <row r="360" spans="1:19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</row>
    <row r="361" spans="1:19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</row>
    <row r="362" spans="1:19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</row>
    <row r="363" spans="1:19" ht="12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</row>
    <row r="364" spans="1:19" ht="12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</row>
    <row r="365" spans="1:19" ht="12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</row>
    <row r="366" spans="1:19" ht="12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</row>
    <row r="367" spans="1:19" ht="12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</row>
    <row r="368" spans="1:19" ht="12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</row>
    <row r="369" spans="1:19" ht="12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</row>
    <row r="370" spans="1:19" ht="12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</row>
    <row r="371" spans="1:19" ht="12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</row>
    <row r="372" spans="1:19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</row>
    <row r="373" spans="1:19" ht="12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</row>
    <row r="374" spans="1:19" ht="12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</row>
    <row r="375" spans="1:19" ht="12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</row>
    <row r="376" spans="1:19" ht="12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</row>
    <row r="377" spans="1:19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</row>
    <row r="378" spans="1:19" ht="12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</row>
    <row r="379" spans="1:19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</row>
    <row r="380" spans="1:19" ht="12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</row>
    <row r="381" spans="1:19" ht="12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</row>
    <row r="382" spans="1:19" ht="12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</row>
    <row r="383" spans="1:19" ht="12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</row>
    <row r="384" spans="1:19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</row>
    <row r="385" spans="1:19" ht="12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</row>
    <row r="386" spans="1:19" ht="12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</row>
    <row r="387" spans="1:19" ht="12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</row>
    <row r="388" spans="1:19" ht="12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</row>
    <row r="389" spans="1:19" ht="12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</row>
    <row r="390" spans="1:19" ht="12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</row>
    <row r="391" spans="1:19" ht="12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</row>
    <row r="392" spans="1:19" ht="12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</row>
    <row r="393" spans="1:19" ht="12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</row>
    <row r="394" spans="1:19" ht="12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</row>
    <row r="395" spans="1:19" ht="12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</row>
    <row r="396" spans="1:19" ht="12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</row>
    <row r="397" spans="1:19" ht="12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</row>
    <row r="398" spans="1:19" ht="12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</row>
    <row r="399" spans="1:19" ht="12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</row>
    <row r="400" spans="1:19" ht="12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</row>
    <row r="401" spans="1:19" ht="12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</row>
    <row r="402" spans="1:19" ht="12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</row>
    <row r="403" spans="1:19" ht="12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</row>
    <row r="404" spans="1:19" ht="12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</row>
    <row r="405" spans="1:19" ht="12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</row>
    <row r="406" spans="1:19" ht="12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</row>
    <row r="407" spans="1:19" ht="12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</row>
    <row r="408" spans="1:19" ht="12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</row>
    <row r="409" spans="1:19" ht="12.7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</row>
    <row r="410" spans="1:19" ht="12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</row>
    <row r="411" spans="1:19" ht="12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</row>
    <row r="412" spans="1:19" ht="12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</row>
    <row r="413" spans="1:19" ht="12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</row>
    <row r="414" spans="1:19" ht="12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</row>
    <row r="415" spans="1:19" ht="12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</row>
    <row r="416" spans="1:19" ht="12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</row>
    <row r="417" spans="1:19" ht="12.7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</row>
    <row r="418" spans="1:19" ht="12.7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</row>
    <row r="419" spans="1:19" ht="12.7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</row>
    <row r="420" spans="1:19" ht="12.7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</row>
    <row r="421" spans="1:19" ht="12.7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</row>
    <row r="422" spans="1:19" ht="12.7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</row>
    <row r="423" spans="1:19" ht="12.7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</row>
    <row r="424" spans="1:19" ht="12.7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</row>
    <row r="425" spans="1:19" ht="12.7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</row>
    <row r="426" spans="1:19" ht="12.7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</row>
    <row r="427" spans="1:19" ht="12.7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</row>
    <row r="428" spans="1:19" ht="12.7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</row>
    <row r="429" spans="1:19" ht="12.7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</row>
    <row r="430" spans="1:19" ht="12.7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</row>
    <row r="431" spans="1:19" ht="12.7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</row>
    <row r="432" spans="1:19" ht="12.7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</row>
    <row r="433" spans="1:19" ht="12.7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</row>
    <row r="434" spans="1:19" ht="12.7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</row>
    <row r="435" spans="1:19" ht="12.7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</row>
    <row r="436" spans="1:19" ht="12.7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</row>
    <row r="437" spans="1:19" ht="12.7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</row>
    <row r="438" spans="1:19" ht="12.7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</row>
    <row r="439" spans="1:19" ht="12.7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</row>
    <row r="440" spans="1:19" ht="12.7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</row>
    <row r="441" spans="1:19" ht="12.7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</row>
    <row r="442" spans="1:19" ht="12.7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</row>
    <row r="443" spans="1:19" ht="12.7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</row>
    <row r="444" spans="1:19" ht="12.7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</row>
    <row r="445" spans="1:19" ht="12.7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</row>
    <row r="446" spans="1:19" ht="12.7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</row>
    <row r="447" spans="1:19" ht="12.7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</row>
    <row r="448" spans="1:19" ht="12.7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</row>
    <row r="449" spans="1:19" ht="12.7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</row>
    <row r="450" spans="1:19" ht="12.7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</row>
    <row r="451" spans="1:19" ht="12.7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</row>
    <row r="452" spans="1:19" ht="12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</row>
    <row r="453" spans="1:19" ht="12.7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</row>
    <row r="454" spans="1:19" ht="12.7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</row>
    <row r="455" spans="1:19" ht="12.7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</row>
    <row r="456" spans="1:19" ht="12.7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</row>
    <row r="457" spans="1:19" ht="12.7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</row>
    <row r="458" spans="1:19" ht="12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</row>
    <row r="459" spans="1:19" ht="12.7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</row>
    <row r="460" spans="1:19" ht="12.7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</row>
    <row r="461" spans="1:19" ht="12.7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</row>
    <row r="462" spans="1:19" ht="12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</row>
    <row r="463" spans="1:19" ht="12.7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</row>
    <row r="464" spans="1:19" ht="12.7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</row>
    <row r="465" spans="1:19" ht="12.7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</row>
    <row r="466" spans="1:19" ht="12.7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</row>
    <row r="467" spans="1:19" ht="12.7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</row>
    <row r="468" spans="1:19" ht="12.7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</row>
    <row r="469" spans="1:19" ht="12.7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</row>
    <row r="470" spans="1:19" ht="12.7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</row>
    <row r="471" spans="1:19" ht="12.7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</row>
    <row r="472" spans="1:19" ht="12.7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</row>
    <row r="473" spans="1:19" ht="12.7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</row>
    <row r="474" spans="1:19" ht="12.7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</row>
    <row r="475" spans="1:19" ht="12.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</row>
    <row r="476" spans="1:19" ht="12.7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</row>
    <row r="477" spans="1:19" ht="12.7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</row>
    <row r="478" spans="1:19" ht="12.7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</row>
    <row r="479" spans="1:19" ht="12.7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</row>
    <row r="480" spans="1:19" ht="12.7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</row>
    <row r="481" spans="1:19" ht="12.7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</row>
    <row r="482" spans="1:19" ht="12.7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</row>
    <row r="483" spans="1:19" ht="12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</row>
    <row r="484" spans="1:19" ht="12.7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</row>
    <row r="485" spans="1:19" ht="12.7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</row>
    <row r="486" spans="1:19" ht="12.7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</row>
    <row r="487" spans="1:19" ht="12.7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</row>
    <row r="488" spans="1:19" ht="12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</row>
    <row r="489" spans="1:19" ht="12.7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</row>
    <row r="490" spans="1:19" ht="12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</row>
    <row r="491" spans="1:19" ht="12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</row>
    <row r="492" spans="1:19" ht="12.7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</row>
    <row r="493" spans="1:19" ht="12.7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</row>
    <row r="494" spans="1:19" ht="12.7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</row>
    <row r="495" spans="1:19" ht="12.7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</row>
    <row r="496" spans="1:19" ht="12.7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</row>
    <row r="497" spans="1:19" ht="12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</row>
    <row r="498" spans="1:19" ht="12.7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</row>
    <row r="499" spans="1:19" ht="12.7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</row>
    <row r="500" spans="1:19" ht="12.7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</row>
    <row r="501" spans="1:19" ht="12.7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</row>
    <row r="502" spans="1:19" ht="12.7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</row>
    <row r="503" spans="1:19" ht="12.7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</row>
    <row r="504" spans="1:19" ht="12.7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2" sqref="A2"/>
    </sheetView>
  </sheetViews>
  <sheetFormatPr defaultColWidth="8.83203125" defaultRowHeight="12.75"/>
  <cols>
    <col min="1" max="1" width="13" style="1" customWidth="1"/>
    <col min="2" max="2" width="12.66015625" style="1" customWidth="1"/>
    <col min="3" max="3" width="12.5" style="1" customWidth="1"/>
    <col min="4" max="4" width="24.5" style="1" customWidth="1"/>
    <col min="5" max="5" width="8.83203125" style="1" customWidth="1"/>
    <col min="6" max="8" width="12.83203125" style="1" customWidth="1"/>
    <col min="9" max="16384" width="8.83203125" style="1" customWidth="1"/>
  </cols>
  <sheetData>
    <row r="1" ht="20.25">
      <c r="A1" s="29" t="s">
        <v>38</v>
      </c>
    </row>
    <row r="3" ht="13.5" thickBot="1"/>
    <row r="4" spans="1:2" ht="12.75">
      <c r="A4" s="1" t="s">
        <v>3</v>
      </c>
      <c r="B4" s="33"/>
    </row>
    <row r="5" spans="1:2" ht="12.75">
      <c r="A5" s="1" t="s">
        <v>4</v>
      </c>
      <c r="B5" s="34"/>
    </row>
    <row r="6" spans="1:2" ht="12.75">
      <c r="A6" s="1" t="s">
        <v>29</v>
      </c>
      <c r="B6" s="34"/>
    </row>
    <row r="7" spans="1:2" ht="13.5" thickBot="1">
      <c r="A7" s="2" t="s">
        <v>12</v>
      </c>
      <c r="B7" s="53">
        <v>10</v>
      </c>
    </row>
    <row r="9" spans="1:8" ht="42.75" customHeight="1">
      <c r="A9" s="74" t="s">
        <v>10</v>
      </c>
      <c r="B9" s="74"/>
      <c r="C9" s="74"/>
      <c r="F9" s="81" t="s">
        <v>34</v>
      </c>
      <c r="G9" s="81"/>
      <c r="H9" s="82"/>
    </row>
    <row r="10" spans="1:9" ht="13.5" thickBot="1">
      <c r="A10" s="1" t="s">
        <v>30</v>
      </c>
      <c r="B10" s="2" t="s">
        <v>7</v>
      </c>
      <c r="C10" s="2" t="s">
        <v>8</v>
      </c>
      <c r="D10" s="1" t="s">
        <v>31</v>
      </c>
      <c r="F10" s="21" t="s">
        <v>9</v>
      </c>
      <c r="G10" s="21" t="s">
        <v>11</v>
      </c>
      <c r="H10" s="21" t="s">
        <v>17</v>
      </c>
      <c r="I10" s="10"/>
    </row>
    <row r="11" spans="1:9" ht="12.75">
      <c r="A11" s="54">
        <v>1</v>
      </c>
      <c r="B11" s="55">
        <v>1</v>
      </c>
      <c r="C11" s="55">
        <v>0.3</v>
      </c>
      <c r="D11" s="37"/>
      <c r="F11" s="21">
        <f>$B$7-B11</f>
        <v>9</v>
      </c>
      <c r="G11" s="21">
        <f>F11+C11</f>
        <v>9.3</v>
      </c>
      <c r="H11" s="22">
        <f>(G11-G12)/(A12-A11)</f>
        <v>0.012500000000000178</v>
      </c>
      <c r="I11" s="10"/>
    </row>
    <row r="12" spans="1:9" ht="12.75">
      <c r="A12" s="56">
        <v>5</v>
      </c>
      <c r="B12" s="11">
        <v>1.1</v>
      </c>
      <c r="C12" s="11">
        <v>0.35</v>
      </c>
      <c r="D12" s="39"/>
      <c r="F12" s="21">
        <f>$B$7-B12</f>
        <v>8.9</v>
      </c>
      <c r="G12" s="21">
        <f>F12+C12</f>
        <v>9.25</v>
      </c>
      <c r="H12" s="22">
        <f>(G12-G13)/(A13-A12)</f>
        <v>0.009999999999999787</v>
      </c>
      <c r="I12" s="10"/>
    </row>
    <row r="13" spans="1:9" ht="12.75">
      <c r="A13" s="56">
        <v>10</v>
      </c>
      <c r="B13" s="11">
        <v>1.2</v>
      </c>
      <c r="C13" s="11">
        <v>0.4</v>
      </c>
      <c r="D13" s="39"/>
      <c r="F13" s="21">
        <f>$B$7-B13</f>
        <v>8.8</v>
      </c>
      <c r="G13" s="21">
        <f>F13+C13</f>
        <v>9.200000000000001</v>
      </c>
      <c r="H13" s="22">
        <f>(G13-G14)/(A14-A13)</f>
        <v>0.015000000000000568</v>
      </c>
      <c r="I13" s="10"/>
    </row>
    <row r="14" spans="1:8" ht="13.5" thickBot="1">
      <c r="A14" s="57">
        <v>12</v>
      </c>
      <c r="B14" s="58">
        <v>1.15</v>
      </c>
      <c r="C14" s="58">
        <v>0.32</v>
      </c>
      <c r="D14" s="59"/>
      <c r="F14" s="21">
        <f>$B$7-B14</f>
        <v>8.85</v>
      </c>
      <c r="G14" s="21">
        <f>F14+C14</f>
        <v>9.17</v>
      </c>
      <c r="H14" s="22"/>
    </row>
    <row r="32" ht="12.75">
      <c r="I32" s="10"/>
    </row>
    <row r="40" ht="12.75">
      <c r="I40" s="10"/>
    </row>
    <row r="44" ht="12.75">
      <c r="I44" s="10"/>
    </row>
  </sheetData>
  <mergeCells count="2">
    <mergeCell ref="A9:C9"/>
    <mergeCell ref="F9:H9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249"/>
  <sheetViews>
    <sheetView tabSelected="1" workbookViewId="0" topLeftCell="A1">
      <selection activeCell="A1" sqref="A1"/>
    </sheetView>
  </sheetViews>
  <sheetFormatPr defaultColWidth="9.33203125" defaultRowHeight="15" customHeight="1"/>
  <cols>
    <col min="1" max="6" width="12.83203125" style="4" customWidth="1"/>
    <col min="7" max="36" width="4.83203125" style="4" customWidth="1"/>
    <col min="37" max="41" width="4.83203125" style="5" customWidth="1"/>
    <col min="42" max="16384" width="4.83203125" style="4" customWidth="1"/>
  </cols>
  <sheetData>
    <row r="1" ht="15" customHeight="1">
      <c r="A1" s="29" t="s">
        <v>38</v>
      </c>
    </row>
    <row r="3" ht="15" customHeight="1" thickBot="1"/>
    <row r="4" spans="1:2" ht="15" customHeight="1">
      <c r="A4" s="2" t="s">
        <v>3</v>
      </c>
      <c r="B4" s="68"/>
    </row>
    <row r="5" spans="1:51" ht="15" customHeight="1">
      <c r="A5" s="2" t="s">
        <v>4</v>
      </c>
      <c r="B5" s="69"/>
      <c r="AW5" s="2"/>
      <c r="AY5" s="2"/>
    </row>
    <row r="6" spans="1:69" ht="15" customHeight="1" thickBot="1">
      <c r="A6" s="2" t="s">
        <v>5</v>
      </c>
      <c r="B6" s="70"/>
      <c r="E6" s="5"/>
      <c r="H6" s="5"/>
      <c r="I6" s="5"/>
      <c r="AO6" s="4"/>
      <c r="AS6" s="5"/>
      <c r="AT6" s="5"/>
      <c r="AU6" s="2"/>
      <c r="AV6" s="2"/>
      <c r="AW6" s="2"/>
      <c r="AX6" s="2"/>
      <c r="AZ6" s="8"/>
      <c r="BA6" s="8"/>
      <c r="BB6" s="2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</row>
    <row r="7" spans="12:69" ht="15" customHeight="1"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O7" s="4"/>
      <c r="AS7" s="5"/>
      <c r="AT7" s="5"/>
      <c r="AU7" s="2"/>
      <c r="AV7" s="2"/>
      <c r="AW7" s="2"/>
      <c r="AX7" s="2"/>
      <c r="AZ7" s="8"/>
      <c r="BA7" s="8"/>
      <c r="BB7" s="2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</row>
    <row r="8" spans="1:69" ht="15" customHeight="1" thickBot="1">
      <c r="A8" s="4" t="s">
        <v>16</v>
      </c>
      <c r="B8" s="4" t="s">
        <v>35</v>
      </c>
      <c r="C8" s="4" t="s">
        <v>36</v>
      </c>
      <c r="D8" s="4" t="s">
        <v>37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F8" s="8"/>
      <c r="AG8" s="8"/>
      <c r="AH8" s="8"/>
      <c r="AO8" s="4"/>
      <c r="AS8" s="6"/>
      <c r="AT8" s="6"/>
      <c r="AU8" s="2"/>
      <c r="AV8" s="2"/>
      <c r="AW8" s="2"/>
      <c r="AX8" s="2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2"/>
    </row>
    <row r="9" spans="1:69" ht="15" customHeight="1">
      <c r="A9" s="60">
        <v>1.2</v>
      </c>
      <c r="B9" s="61">
        <v>0.3</v>
      </c>
      <c r="C9" s="61">
        <v>0.06</v>
      </c>
      <c r="D9" s="62">
        <v>0.93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F9" s="8"/>
      <c r="AG9" s="8"/>
      <c r="AH9" s="8"/>
      <c r="AI9" s="8"/>
      <c r="AO9" s="4"/>
      <c r="AS9" s="6"/>
      <c r="AT9" s="6"/>
      <c r="AU9" s="2"/>
      <c r="AV9" s="2"/>
      <c r="AW9" s="2"/>
      <c r="AX9" s="2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2"/>
      <c r="BP9" s="2"/>
      <c r="BQ9" s="8"/>
    </row>
    <row r="10" spans="1:69" ht="15" customHeight="1">
      <c r="A10" s="63">
        <v>1.2</v>
      </c>
      <c r="B10" s="4">
        <v>0.3</v>
      </c>
      <c r="C10" s="4">
        <v>1.2</v>
      </c>
      <c r="D10" s="64">
        <v>0.7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F10" s="8"/>
      <c r="AG10" s="8"/>
      <c r="AH10" s="8"/>
      <c r="AI10" s="8"/>
      <c r="AO10" s="4"/>
      <c r="AS10" s="6"/>
      <c r="AT10" s="6"/>
      <c r="AU10" s="2"/>
      <c r="AV10" s="2"/>
      <c r="AW10" s="2"/>
      <c r="AX10" s="2"/>
      <c r="AY10" s="2"/>
      <c r="AZ10" s="8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5" customHeight="1">
      <c r="A11" s="63">
        <v>1.2</v>
      </c>
      <c r="B11" s="4">
        <v>0.3</v>
      </c>
      <c r="C11" s="4">
        <v>0.18</v>
      </c>
      <c r="D11" s="64">
        <v>0.55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F11" s="8"/>
      <c r="AG11" s="8"/>
      <c r="AH11" s="8"/>
      <c r="AI11" s="8"/>
      <c r="AO11" s="4"/>
      <c r="AS11" s="6"/>
      <c r="AT11" s="6"/>
      <c r="AU11" s="2"/>
      <c r="AV11" s="2"/>
      <c r="AW11" s="2"/>
      <c r="AX11" s="2"/>
      <c r="AZ11" s="8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5" customHeight="1">
      <c r="A12" s="63">
        <v>1.2</v>
      </c>
      <c r="B12" s="4">
        <v>0.3</v>
      </c>
      <c r="C12" s="4">
        <v>0.22</v>
      </c>
      <c r="D12" s="64">
        <v>0.4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F12" s="8"/>
      <c r="AG12" s="8"/>
      <c r="AH12" s="8"/>
      <c r="AI12" s="8"/>
      <c r="AN12" s="8"/>
      <c r="AO12" s="4"/>
      <c r="AS12" s="6"/>
      <c r="AT12" s="6"/>
      <c r="AU12" s="2"/>
      <c r="AV12" s="2"/>
      <c r="AW12" s="2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 ht="15" customHeight="1">
      <c r="A13" s="63">
        <v>1.2</v>
      </c>
      <c r="B13" s="4">
        <v>0.3</v>
      </c>
      <c r="C13" s="4">
        <v>0.25</v>
      </c>
      <c r="D13" s="64">
        <v>0.15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F13" s="8"/>
      <c r="AG13" s="8"/>
      <c r="AH13" s="8"/>
      <c r="AI13" s="8"/>
      <c r="AN13" s="8"/>
      <c r="AO13" s="4"/>
      <c r="AS13" s="6"/>
      <c r="AT13" s="6"/>
      <c r="AU13" s="2"/>
      <c r="AV13" s="2"/>
      <c r="AW13" s="2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2"/>
      <c r="BQ13" s="8"/>
    </row>
    <row r="14" spans="1:69" ht="15" customHeight="1">
      <c r="A14" s="63">
        <v>1.2</v>
      </c>
      <c r="B14" s="4">
        <v>0.3</v>
      </c>
      <c r="C14" s="4">
        <v>0.28</v>
      </c>
      <c r="D14" s="64">
        <v>0.1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F14" s="8"/>
      <c r="AG14" s="8"/>
      <c r="AH14" s="8"/>
      <c r="AI14" s="8"/>
      <c r="AN14" s="8"/>
      <c r="AO14" s="4"/>
      <c r="AS14" s="6"/>
      <c r="AT14" s="6"/>
      <c r="AU14" s="2"/>
      <c r="AV14" s="2"/>
      <c r="AW14" s="2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</row>
    <row r="15" spans="1:69" ht="15" customHeight="1">
      <c r="A15" s="63">
        <v>3</v>
      </c>
      <c r="B15" s="4">
        <v>0.65</v>
      </c>
      <c r="C15" s="4">
        <v>0.05</v>
      </c>
      <c r="D15" s="64">
        <v>1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F15" s="8"/>
      <c r="AG15" s="8"/>
      <c r="AH15" s="8"/>
      <c r="AI15" s="8"/>
      <c r="AN15" s="8"/>
      <c r="AO15" s="4"/>
      <c r="AS15" s="6"/>
      <c r="AT15" s="6"/>
      <c r="AU15" s="2"/>
      <c r="AV15" s="2"/>
      <c r="AW15" s="2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</row>
    <row r="16" spans="1:69" ht="15" customHeight="1">
      <c r="A16" s="63">
        <v>3</v>
      </c>
      <c r="B16" s="4">
        <v>0.65</v>
      </c>
      <c r="C16" s="4">
        <v>0.2</v>
      </c>
      <c r="D16" s="64">
        <v>0.75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F16" s="8"/>
      <c r="AG16" s="8"/>
      <c r="AH16" s="8"/>
      <c r="AI16" s="8"/>
      <c r="AN16" s="8"/>
      <c r="AO16" s="4"/>
      <c r="AS16" s="6"/>
      <c r="AT16" s="6"/>
      <c r="AU16" s="2"/>
      <c r="AV16" s="2"/>
      <c r="AW16" s="2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5" customHeight="1">
      <c r="A17" s="63">
        <v>3</v>
      </c>
      <c r="B17" s="4">
        <v>0.65</v>
      </c>
      <c r="C17" s="4">
        <v>0.4</v>
      </c>
      <c r="D17" s="64">
        <v>0.33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F17" s="8"/>
      <c r="AG17" s="8"/>
      <c r="AH17" s="8"/>
      <c r="AI17" s="8"/>
      <c r="AN17" s="8"/>
      <c r="AO17" s="4"/>
      <c r="AS17" s="6"/>
      <c r="AT17" s="6"/>
      <c r="AU17" s="2"/>
      <c r="AV17" s="2"/>
      <c r="AW17" s="2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69" ht="15" customHeight="1">
      <c r="A18" s="63">
        <v>3</v>
      </c>
      <c r="B18" s="4">
        <v>0.65</v>
      </c>
      <c r="C18" s="4">
        <v>0.53</v>
      </c>
      <c r="D18" s="64">
        <v>0.17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F18" s="8"/>
      <c r="AG18" s="8"/>
      <c r="AH18" s="8"/>
      <c r="AI18" s="8"/>
      <c r="AN18" s="8"/>
      <c r="AO18" s="4"/>
      <c r="AS18" s="6"/>
      <c r="AT18" s="6"/>
      <c r="AU18" s="2"/>
      <c r="AV18" s="2"/>
      <c r="AW18" s="2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</row>
    <row r="19" spans="1:69" ht="15" customHeight="1">
      <c r="A19" s="63">
        <v>3</v>
      </c>
      <c r="B19" s="4">
        <v>0.65</v>
      </c>
      <c r="C19" s="4">
        <v>0.58</v>
      </c>
      <c r="D19" s="64">
        <v>0.13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F19" s="8"/>
      <c r="AG19" s="8"/>
      <c r="AH19" s="8"/>
      <c r="AI19" s="8"/>
      <c r="AN19" s="8"/>
      <c r="AO19" s="4"/>
      <c r="AS19" s="6"/>
      <c r="AT19" s="6"/>
      <c r="AU19" s="2"/>
      <c r="AV19" s="2"/>
      <c r="AW19" s="2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15" customHeight="1">
      <c r="A20" s="63">
        <v>3</v>
      </c>
      <c r="B20" s="4">
        <v>0.65</v>
      </c>
      <c r="C20" s="4">
        <v>0.63</v>
      </c>
      <c r="D20" s="64">
        <v>0.1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F20" s="8"/>
      <c r="AG20" s="8"/>
      <c r="AH20" s="8"/>
      <c r="AI20" s="8"/>
      <c r="AN20" s="8"/>
      <c r="AO20" s="4"/>
      <c r="AS20" s="6"/>
      <c r="AT20" s="6"/>
      <c r="AU20" s="2"/>
      <c r="AV20" s="2"/>
      <c r="AW20" s="2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15" customHeight="1">
      <c r="A21" s="63">
        <v>4.1</v>
      </c>
      <c r="B21" s="4">
        <v>0.35</v>
      </c>
      <c r="C21" s="4">
        <v>0.1</v>
      </c>
      <c r="D21" s="64">
        <v>0.6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F21" s="8"/>
      <c r="AG21" s="8"/>
      <c r="AH21" s="8"/>
      <c r="AI21" s="8"/>
      <c r="AN21" s="8"/>
      <c r="AO21" s="4"/>
      <c r="AS21" s="6"/>
      <c r="AT21" s="6"/>
      <c r="AU21" s="2"/>
      <c r="AV21" s="2"/>
      <c r="AW21" s="2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15" customHeight="1">
      <c r="A22" s="63">
        <v>4.1</v>
      </c>
      <c r="B22" s="4">
        <v>0.35</v>
      </c>
      <c r="C22" s="4">
        <v>0.2</v>
      </c>
      <c r="D22" s="64">
        <v>0.4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F22" s="8"/>
      <c r="AG22" s="8"/>
      <c r="AH22" s="8"/>
      <c r="AI22" s="8"/>
      <c r="AN22" s="8"/>
      <c r="AO22" s="4"/>
      <c r="AS22" s="6"/>
      <c r="AT22" s="6"/>
      <c r="AU22" s="2"/>
      <c r="AV22" s="2"/>
      <c r="AW22" s="2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15" customHeight="1">
      <c r="A23" s="63">
        <v>4.1</v>
      </c>
      <c r="B23" s="4">
        <v>0.35</v>
      </c>
      <c r="C23" s="4">
        <v>0.28</v>
      </c>
      <c r="D23" s="64">
        <v>0.12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F23" s="8"/>
      <c r="AG23" s="8"/>
      <c r="AH23" s="8"/>
      <c r="AI23" s="8"/>
      <c r="AN23" s="8"/>
      <c r="AO23" s="4"/>
      <c r="AS23" s="6"/>
      <c r="AT23" s="6"/>
      <c r="AU23" s="2"/>
      <c r="AV23" s="2"/>
      <c r="AW23" s="2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15" customHeight="1" thickBot="1">
      <c r="A24" s="65">
        <v>4.1</v>
      </c>
      <c r="B24" s="66">
        <v>0.35</v>
      </c>
      <c r="C24" s="66">
        <v>0.32</v>
      </c>
      <c r="D24" s="67">
        <v>0.07</v>
      </c>
      <c r="AI24" s="8"/>
      <c r="AN24" s="8"/>
      <c r="AO24" s="4"/>
      <c r="AS24" s="6"/>
      <c r="AT24" s="6"/>
      <c r="AU24" s="2"/>
      <c r="AV24" s="2"/>
      <c r="AW24" s="2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32:52" ht="15" customHeight="1">
      <c r="AF25" s="8"/>
      <c r="AG25" s="8"/>
      <c r="AH25" s="8"/>
      <c r="AI25" s="8"/>
      <c r="AN25" s="8"/>
      <c r="AO25" s="4"/>
      <c r="AS25" s="6"/>
      <c r="AT25" s="6"/>
      <c r="AU25" s="2"/>
      <c r="AV25" s="2"/>
      <c r="AW25" s="2"/>
      <c r="AX25" s="2"/>
      <c r="AZ25" s="8"/>
    </row>
    <row r="26" spans="40:69" ht="15" customHeight="1">
      <c r="AN26" s="8"/>
      <c r="AO26" s="4"/>
      <c r="AS26" s="6"/>
      <c r="AT26" s="6"/>
      <c r="AY26" s="2"/>
      <c r="AZ26" s="2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38:55" ht="15" customHeight="1">
      <c r="AL27" s="6"/>
      <c r="AN27" s="8"/>
      <c r="AO27" s="4"/>
      <c r="AS27" s="6"/>
      <c r="AT27" s="6"/>
      <c r="AU27" s="7"/>
      <c r="AV27" s="7"/>
      <c r="AW27" s="7"/>
      <c r="AX27" s="7"/>
      <c r="AY27" s="7"/>
      <c r="AZ27" s="7"/>
      <c r="BA27" s="7"/>
      <c r="BB27" s="7"/>
      <c r="BC27" s="7"/>
    </row>
    <row r="28" spans="40:46" ht="15" customHeight="1">
      <c r="AN28" s="8"/>
      <c r="AO28" s="4"/>
      <c r="AS28" s="6"/>
      <c r="AT28" s="6"/>
    </row>
    <row r="29" spans="40:46" ht="15" customHeight="1">
      <c r="AN29" s="8"/>
      <c r="AO29" s="4"/>
      <c r="AS29" s="6"/>
      <c r="AT29" s="6"/>
    </row>
    <row r="30" spans="40:46" ht="15" customHeight="1">
      <c r="AN30" s="8"/>
      <c r="AO30" s="4"/>
      <c r="AS30" s="6"/>
      <c r="AT30" s="6"/>
    </row>
    <row r="31" spans="40:46" ht="15" customHeight="1">
      <c r="AN31" s="8"/>
      <c r="AO31" s="4"/>
      <c r="AS31" s="6"/>
      <c r="AT31" s="6"/>
    </row>
    <row r="32" spans="40:46" ht="15" customHeight="1">
      <c r="AN32" s="8"/>
      <c r="AO32" s="4"/>
      <c r="AS32" s="6"/>
      <c r="AT32" s="6"/>
    </row>
    <row r="33" spans="40:46" ht="15" customHeight="1">
      <c r="AN33" s="8"/>
      <c r="AO33" s="4"/>
      <c r="AS33" s="6"/>
      <c r="AT33" s="6"/>
    </row>
    <row r="34" spans="40:46" ht="15" customHeight="1">
      <c r="AN34" s="8"/>
      <c r="AO34" s="4"/>
      <c r="AS34" s="6"/>
      <c r="AT34" s="6"/>
    </row>
    <row r="35" spans="40:46" ht="15" customHeight="1">
      <c r="AN35" s="8"/>
      <c r="AO35" s="4"/>
      <c r="AS35" s="6"/>
      <c r="AT35" s="6"/>
    </row>
    <row r="36" spans="40:46" ht="15" customHeight="1">
      <c r="AN36" s="8"/>
      <c r="AO36" s="4"/>
      <c r="AS36" s="6"/>
      <c r="AT36" s="6"/>
    </row>
    <row r="37" spans="40:46" ht="15" customHeight="1">
      <c r="AN37" s="8"/>
      <c r="AO37" s="4"/>
      <c r="AS37" s="6"/>
      <c r="AT37" s="6"/>
    </row>
    <row r="38" spans="40:46" ht="15" customHeight="1">
      <c r="AN38" s="8"/>
      <c r="AO38" s="4"/>
      <c r="AS38" s="6"/>
      <c r="AT38" s="6"/>
    </row>
    <row r="39" spans="40:46" ht="15" customHeight="1">
      <c r="AN39" s="8"/>
      <c r="AO39" s="4"/>
      <c r="AS39" s="6"/>
      <c r="AT39" s="6"/>
    </row>
    <row r="40" spans="40:46" ht="15" customHeight="1">
      <c r="AN40" s="8"/>
      <c r="AO40" s="4"/>
      <c r="AS40" s="6"/>
      <c r="AT40" s="6"/>
    </row>
    <row r="41" spans="40:46" ht="15" customHeight="1">
      <c r="AN41" s="8"/>
      <c r="AO41" s="4"/>
      <c r="AS41" s="6"/>
      <c r="AT41" s="6"/>
    </row>
    <row r="42" spans="40:46" ht="15" customHeight="1">
      <c r="AN42" s="8"/>
      <c r="AO42" s="4"/>
      <c r="AS42" s="6"/>
      <c r="AT42" s="6"/>
    </row>
    <row r="43" spans="40:46" ht="15" customHeight="1">
      <c r="AN43" s="8"/>
      <c r="AO43" s="4"/>
      <c r="AS43" s="6"/>
      <c r="AT43" s="6"/>
    </row>
    <row r="44" spans="40:46" ht="15" customHeight="1">
      <c r="AN44" s="8"/>
      <c r="AO44" s="4"/>
      <c r="AS44" s="6"/>
      <c r="AT44" s="6"/>
    </row>
    <row r="45" spans="40:46" ht="15" customHeight="1">
      <c r="AN45" s="8"/>
      <c r="AO45" s="4"/>
      <c r="AS45" s="6"/>
      <c r="AT45" s="6"/>
    </row>
    <row r="46" spans="40:46" ht="15" customHeight="1">
      <c r="AN46" s="8"/>
      <c r="AO46" s="4"/>
      <c r="AS46" s="6"/>
      <c r="AT46" s="6"/>
    </row>
    <row r="47" spans="40:46" ht="15" customHeight="1">
      <c r="AN47" s="8"/>
      <c r="AO47" s="4"/>
      <c r="AS47" s="6"/>
      <c r="AT47" s="6"/>
    </row>
    <row r="48" spans="40:46" ht="15" customHeight="1">
      <c r="AN48" s="8"/>
      <c r="AO48" s="4"/>
      <c r="AS48" s="6"/>
      <c r="AT48" s="6"/>
    </row>
    <row r="49" spans="40:46" ht="15" customHeight="1">
      <c r="AN49" s="8"/>
      <c r="AO49" s="4"/>
      <c r="AS49" s="6"/>
      <c r="AT49" s="6"/>
    </row>
    <row r="50" spans="40:46" ht="15" customHeight="1">
      <c r="AN50" s="8"/>
      <c r="AO50" s="4"/>
      <c r="AS50" s="6"/>
      <c r="AT50" s="6"/>
    </row>
    <row r="51" spans="40:46" ht="15" customHeight="1">
      <c r="AN51" s="8"/>
      <c r="AO51" s="4"/>
      <c r="AS51" s="6"/>
      <c r="AT51" s="6"/>
    </row>
    <row r="52" spans="40:46" ht="15" customHeight="1">
      <c r="AN52" s="8"/>
      <c r="AO52" s="4"/>
      <c r="AS52" s="6"/>
      <c r="AT52" s="6"/>
    </row>
    <row r="53" spans="40:46" ht="15" customHeight="1">
      <c r="AN53" s="8"/>
      <c r="AO53" s="4"/>
      <c r="AS53" s="6"/>
      <c r="AT53" s="6"/>
    </row>
    <row r="54" spans="40:46" ht="15" customHeight="1">
      <c r="AN54" s="8"/>
      <c r="AO54" s="4"/>
      <c r="AS54" s="6"/>
      <c r="AT54" s="6"/>
    </row>
    <row r="55" spans="40:46" ht="15" customHeight="1">
      <c r="AN55" s="8"/>
      <c r="AO55" s="4"/>
      <c r="AS55" s="6"/>
      <c r="AT55" s="6"/>
    </row>
    <row r="56" spans="40:46" ht="15" customHeight="1">
      <c r="AN56" s="8"/>
      <c r="AO56" s="4"/>
      <c r="AS56" s="6"/>
      <c r="AT56" s="6"/>
    </row>
    <row r="57" spans="40:46" ht="15" customHeight="1">
      <c r="AN57" s="8"/>
      <c r="AO57" s="4"/>
      <c r="AS57" s="6"/>
      <c r="AT57" s="6"/>
    </row>
    <row r="58" spans="40:46" ht="15" customHeight="1">
      <c r="AN58" s="8"/>
      <c r="AO58" s="4"/>
      <c r="AS58" s="6"/>
      <c r="AT58" s="6"/>
    </row>
    <row r="59" spans="40:46" ht="15" customHeight="1">
      <c r="AN59" s="8"/>
      <c r="AO59" s="4"/>
      <c r="AS59" s="6"/>
      <c r="AT59" s="6"/>
    </row>
    <row r="60" spans="40:46" ht="15" customHeight="1">
      <c r="AN60" s="4"/>
      <c r="AO60" s="4"/>
      <c r="AS60" s="6"/>
      <c r="AT60" s="6"/>
    </row>
    <row r="61" spans="40:46" ht="15" customHeight="1">
      <c r="AN61" s="8"/>
      <c r="AO61" s="4"/>
      <c r="AS61" s="6"/>
      <c r="AT61" s="6"/>
    </row>
    <row r="62" spans="40:46" ht="15" customHeight="1">
      <c r="AN62" s="8"/>
      <c r="AO62" s="4"/>
      <c r="AS62" s="6"/>
      <c r="AT62" s="6"/>
    </row>
    <row r="63" spans="40:46" ht="15" customHeight="1">
      <c r="AN63" s="8"/>
      <c r="AO63" s="4"/>
      <c r="AS63" s="6"/>
      <c r="AT63" s="6"/>
    </row>
    <row r="64" spans="41:46" ht="15" customHeight="1">
      <c r="AO64" s="4"/>
      <c r="AS64" s="6"/>
      <c r="AT64" s="6"/>
    </row>
    <row r="65" spans="41:46" ht="15" customHeight="1">
      <c r="AO65" s="4"/>
      <c r="AS65" s="5"/>
      <c r="AT65" s="6"/>
    </row>
    <row r="66" spans="41:46" ht="15" customHeight="1">
      <c r="AO66" s="4"/>
      <c r="AS66" s="5"/>
      <c r="AT66" s="6"/>
    </row>
    <row r="67" spans="36:44" ht="15" customHeight="1">
      <c r="AJ67" s="5"/>
      <c r="AM67" s="4"/>
      <c r="AN67" s="4"/>
      <c r="AO67" s="4"/>
      <c r="AQ67" s="5"/>
      <c r="AR67" s="6"/>
    </row>
    <row r="68" spans="36:44" ht="15" customHeight="1">
      <c r="AJ68" s="5"/>
      <c r="AM68" s="4"/>
      <c r="AN68" s="4"/>
      <c r="AO68" s="4"/>
      <c r="AQ68" s="5"/>
      <c r="AR68" s="6"/>
    </row>
    <row r="69" spans="36:44" ht="15" customHeight="1">
      <c r="AJ69" s="5"/>
      <c r="AM69" s="4"/>
      <c r="AN69" s="4"/>
      <c r="AO69" s="4"/>
      <c r="AQ69" s="5"/>
      <c r="AR69" s="6"/>
    </row>
    <row r="70" spans="36:44" ht="15" customHeight="1">
      <c r="AJ70" s="5"/>
      <c r="AM70" s="4"/>
      <c r="AN70" s="4"/>
      <c r="AO70" s="4"/>
      <c r="AQ70" s="5"/>
      <c r="AR70" s="6"/>
    </row>
    <row r="71" spans="36:44" ht="15" customHeight="1">
      <c r="AJ71" s="5"/>
      <c r="AM71" s="4"/>
      <c r="AN71" s="4"/>
      <c r="AO71" s="4"/>
      <c r="AQ71" s="5"/>
      <c r="AR71" s="6"/>
    </row>
    <row r="72" spans="40:42" ht="15" customHeight="1">
      <c r="AN72" s="4"/>
      <c r="AO72" s="4"/>
      <c r="AP72" s="5"/>
    </row>
    <row r="73" spans="40:42" ht="15" customHeight="1">
      <c r="AN73" s="4"/>
      <c r="AO73" s="4"/>
      <c r="AP73" s="5"/>
    </row>
    <row r="74" spans="37:41" ht="15" customHeight="1">
      <c r="AK74" s="4"/>
      <c r="AL74" s="4"/>
      <c r="AN74" s="4"/>
      <c r="AO74" s="4"/>
    </row>
    <row r="75" spans="5:46" ht="15" customHeight="1">
      <c r="E75" s="5"/>
      <c r="H75" s="5"/>
      <c r="I75" s="5"/>
      <c r="AE75" s="2"/>
      <c r="AK75" s="4"/>
      <c r="AO75" s="4"/>
      <c r="AS75" s="5"/>
      <c r="AT75" s="5"/>
    </row>
    <row r="76" spans="31:46" ht="15" customHeight="1">
      <c r="AE76" s="2"/>
      <c r="AK76" s="4"/>
      <c r="AO76" s="4"/>
      <c r="AS76" s="5"/>
      <c r="AT76" s="5"/>
    </row>
    <row r="77" spans="28:46" ht="15" customHeight="1">
      <c r="AB77" s="8"/>
      <c r="AE77" s="2"/>
      <c r="AK77" s="4"/>
      <c r="AL77" s="4"/>
      <c r="AM77" s="4"/>
      <c r="AN77" s="4"/>
      <c r="AO77" s="4"/>
      <c r="AT77" s="6"/>
    </row>
    <row r="78" spans="28:46" ht="15" customHeight="1">
      <c r="AB78" s="8"/>
      <c r="AE78" s="2"/>
      <c r="AK78" s="4"/>
      <c r="AL78" s="4"/>
      <c r="AM78" s="4"/>
      <c r="AN78" s="4"/>
      <c r="AO78" s="4"/>
      <c r="AT78" s="6"/>
    </row>
    <row r="79" spans="28:46" ht="15" customHeight="1">
      <c r="AB79" s="8"/>
      <c r="AE79" s="2"/>
      <c r="AK79" s="4"/>
      <c r="AL79" s="4"/>
      <c r="AM79" s="4"/>
      <c r="AN79" s="4"/>
      <c r="AO79" s="4"/>
      <c r="AT79" s="6"/>
    </row>
    <row r="80" spans="28:46" ht="15" customHeight="1">
      <c r="AB80" s="8"/>
      <c r="AE80" s="2"/>
      <c r="AK80" s="4"/>
      <c r="AL80" s="4"/>
      <c r="AM80" s="4"/>
      <c r="AN80" s="4"/>
      <c r="AO80" s="4"/>
      <c r="AT80" s="6"/>
    </row>
    <row r="81" spans="28:46" ht="15" customHeight="1">
      <c r="AB81" s="8"/>
      <c r="AE81" s="2"/>
      <c r="AK81" s="4"/>
      <c r="AL81" s="4"/>
      <c r="AM81" s="4"/>
      <c r="AN81" s="4"/>
      <c r="AO81" s="4"/>
      <c r="AT81" s="6"/>
    </row>
    <row r="82" spans="28:46" ht="15" customHeight="1">
      <c r="AB82" s="8"/>
      <c r="AE82" s="2"/>
      <c r="AK82" s="4"/>
      <c r="AL82" s="4"/>
      <c r="AM82" s="4"/>
      <c r="AN82" s="4"/>
      <c r="AO82" s="4"/>
      <c r="AT82" s="6"/>
    </row>
    <row r="83" spans="28:46" ht="15" customHeight="1">
      <c r="AB83" s="8"/>
      <c r="AE83" s="2"/>
      <c r="AK83" s="4"/>
      <c r="AL83" s="4"/>
      <c r="AM83" s="4"/>
      <c r="AN83" s="4"/>
      <c r="AO83" s="4"/>
      <c r="AT83" s="6"/>
    </row>
    <row r="84" spans="28:46" ht="15" customHeight="1">
      <c r="AB84" s="8"/>
      <c r="AE84" s="2"/>
      <c r="AK84" s="4"/>
      <c r="AL84" s="4"/>
      <c r="AM84" s="4"/>
      <c r="AN84" s="4"/>
      <c r="AO84" s="4"/>
      <c r="AT84" s="6"/>
    </row>
    <row r="85" spans="28:46" ht="15" customHeight="1">
      <c r="AB85" s="8"/>
      <c r="AE85" s="2"/>
      <c r="AK85" s="4"/>
      <c r="AL85" s="4"/>
      <c r="AM85" s="4"/>
      <c r="AN85" s="4"/>
      <c r="AO85" s="4"/>
      <c r="AT85" s="6"/>
    </row>
    <row r="86" spans="28:46" ht="15" customHeight="1">
      <c r="AB86" s="8"/>
      <c r="AE86" s="2"/>
      <c r="AK86" s="4"/>
      <c r="AL86" s="4"/>
      <c r="AM86" s="4"/>
      <c r="AN86" s="4"/>
      <c r="AO86" s="4"/>
      <c r="AT86" s="6"/>
    </row>
    <row r="87" spans="28:46" ht="15" customHeight="1">
      <c r="AB87" s="8"/>
      <c r="AE87" s="2"/>
      <c r="AK87" s="4"/>
      <c r="AL87" s="4"/>
      <c r="AM87" s="4"/>
      <c r="AN87" s="4"/>
      <c r="AO87" s="4"/>
      <c r="AT87" s="6"/>
    </row>
    <row r="88" spans="31:46" ht="15" customHeight="1">
      <c r="AE88" s="2"/>
      <c r="AK88" s="4"/>
      <c r="AL88" s="4"/>
      <c r="AM88" s="4"/>
      <c r="AN88" s="4"/>
      <c r="AO88" s="4"/>
      <c r="AT88" s="6"/>
    </row>
    <row r="89" spans="31:46" ht="15" customHeight="1">
      <c r="AE89" s="2"/>
      <c r="AK89" s="4"/>
      <c r="AL89" s="4"/>
      <c r="AM89" s="4"/>
      <c r="AN89" s="4"/>
      <c r="AO89" s="4"/>
      <c r="AT89" s="6"/>
    </row>
    <row r="90" spans="31:46" ht="15" customHeight="1">
      <c r="AE90" s="2"/>
      <c r="AK90" s="4"/>
      <c r="AL90" s="4"/>
      <c r="AM90" s="4"/>
      <c r="AN90" s="4"/>
      <c r="AO90" s="4"/>
      <c r="AT90" s="6"/>
    </row>
    <row r="91" spans="31:46" ht="15" customHeight="1">
      <c r="AE91" s="2"/>
      <c r="AK91" s="4"/>
      <c r="AL91" s="4"/>
      <c r="AM91" s="4"/>
      <c r="AN91" s="4"/>
      <c r="AO91" s="4"/>
      <c r="AT91" s="6"/>
    </row>
    <row r="92" spans="31:46" ht="15" customHeight="1">
      <c r="AE92" s="2"/>
      <c r="AK92" s="4"/>
      <c r="AL92" s="4"/>
      <c r="AM92" s="4"/>
      <c r="AN92" s="4"/>
      <c r="AO92" s="4"/>
      <c r="AT92" s="6"/>
    </row>
    <row r="93" spans="31:46" ht="15" customHeight="1">
      <c r="AE93" s="2"/>
      <c r="AK93" s="4"/>
      <c r="AL93" s="4"/>
      <c r="AM93" s="4"/>
      <c r="AN93" s="4"/>
      <c r="AO93" s="4"/>
      <c r="AT93" s="6"/>
    </row>
    <row r="94" spans="31:46" ht="15" customHeight="1">
      <c r="AE94" s="2"/>
      <c r="AK94" s="4"/>
      <c r="AL94" s="4"/>
      <c r="AM94" s="4"/>
      <c r="AN94" s="4"/>
      <c r="AO94" s="4"/>
      <c r="AT94" s="6"/>
    </row>
    <row r="95" spans="31:46" ht="15" customHeight="1">
      <c r="AE95" s="2"/>
      <c r="AK95" s="4"/>
      <c r="AL95" s="4"/>
      <c r="AM95" s="4"/>
      <c r="AN95" s="4"/>
      <c r="AO95" s="4"/>
      <c r="AT95" s="6"/>
    </row>
    <row r="96" spans="31:46" ht="15" customHeight="1">
      <c r="AE96" s="2"/>
      <c r="AK96" s="4"/>
      <c r="AL96" s="4"/>
      <c r="AM96" s="4"/>
      <c r="AN96" s="4"/>
      <c r="AO96" s="4"/>
      <c r="AT96" s="6"/>
    </row>
    <row r="97" spans="31:46" ht="15" customHeight="1">
      <c r="AE97" s="2"/>
      <c r="AK97" s="4"/>
      <c r="AL97" s="4"/>
      <c r="AM97" s="4"/>
      <c r="AN97" s="4"/>
      <c r="AO97" s="4"/>
      <c r="AT97" s="6"/>
    </row>
    <row r="98" spans="31:46" ht="15" customHeight="1">
      <c r="AE98" s="2"/>
      <c r="AK98" s="4"/>
      <c r="AL98" s="4"/>
      <c r="AM98" s="4"/>
      <c r="AN98" s="4"/>
      <c r="AO98" s="4"/>
      <c r="AT98" s="6"/>
    </row>
    <row r="99" spans="31:46" ht="15" customHeight="1">
      <c r="AE99" s="2"/>
      <c r="AK99" s="4"/>
      <c r="AL99" s="4"/>
      <c r="AM99" s="4"/>
      <c r="AN99" s="4"/>
      <c r="AO99" s="4"/>
      <c r="AT99" s="6"/>
    </row>
    <row r="100" spans="31:46" ht="15" customHeight="1">
      <c r="AE100" s="2"/>
      <c r="AK100" s="4"/>
      <c r="AL100" s="4"/>
      <c r="AM100" s="4"/>
      <c r="AN100" s="4"/>
      <c r="AO100" s="4"/>
      <c r="AT100" s="6"/>
    </row>
    <row r="101" spans="31:46" ht="15" customHeight="1">
      <c r="AE101" s="2"/>
      <c r="AK101" s="4"/>
      <c r="AL101" s="4"/>
      <c r="AM101" s="4"/>
      <c r="AN101" s="4"/>
      <c r="AO101" s="4"/>
      <c r="AT101" s="6"/>
    </row>
    <row r="102" spans="31:46" ht="15" customHeight="1">
      <c r="AE102" s="2"/>
      <c r="AK102" s="4"/>
      <c r="AL102" s="4"/>
      <c r="AM102" s="4"/>
      <c r="AN102" s="4"/>
      <c r="AO102" s="4"/>
      <c r="AT102" s="6"/>
    </row>
    <row r="103" spans="31:46" ht="15" customHeight="1">
      <c r="AE103" s="2"/>
      <c r="AK103" s="4"/>
      <c r="AL103" s="4"/>
      <c r="AM103" s="4"/>
      <c r="AN103" s="4"/>
      <c r="AO103" s="4"/>
      <c r="AT103" s="6"/>
    </row>
    <row r="104" spans="31:46" ht="15" customHeight="1">
      <c r="AE104" s="2"/>
      <c r="AK104" s="4"/>
      <c r="AL104" s="4"/>
      <c r="AM104" s="4"/>
      <c r="AN104" s="4"/>
      <c r="AO104" s="4"/>
      <c r="AT104" s="6"/>
    </row>
    <row r="105" spans="31:46" ht="15" customHeight="1">
      <c r="AE105" s="2"/>
      <c r="AK105" s="4"/>
      <c r="AL105" s="4"/>
      <c r="AM105" s="4"/>
      <c r="AN105" s="4"/>
      <c r="AO105" s="4"/>
      <c r="AT105" s="6"/>
    </row>
    <row r="106" spans="31:46" ht="15" customHeight="1">
      <c r="AE106" s="2"/>
      <c r="AK106" s="4"/>
      <c r="AL106" s="4"/>
      <c r="AM106" s="4"/>
      <c r="AN106" s="4"/>
      <c r="AO106" s="4"/>
      <c r="AT106" s="6"/>
    </row>
    <row r="107" spans="31:46" ht="15" customHeight="1">
      <c r="AE107" s="2"/>
      <c r="AK107" s="4"/>
      <c r="AL107" s="4"/>
      <c r="AM107" s="4"/>
      <c r="AN107" s="4"/>
      <c r="AO107" s="4"/>
      <c r="AT107" s="6"/>
    </row>
    <row r="108" spans="31:46" ht="15" customHeight="1">
      <c r="AE108" s="2"/>
      <c r="AK108" s="4"/>
      <c r="AL108" s="4"/>
      <c r="AM108" s="4"/>
      <c r="AN108" s="4"/>
      <c r="AO108" s="4"/>
      <c r="AT108" s="6"/>
    </row>
    <row r="109" spans="31:46" ht="15" customHeight="1">
      <c r="AE109" s="2"/>
      <c r="AK109" s="4"/>
      <c r="AL109" s="4"/>
      <c r="AM109" s="4"/>
      <c r="AN109" s="4"/>
      <c r="AO109" s="4"/>
      <c r="AT109" s="6"/>
    </row>
    <row r="110" spans="31:46" ht="15" customHeight="1">
      <c r="AE110" s="2"/>
      <c r="AK110" s="4"/>
      <c r="AL110" s="4"/>
      <c r="AM110" s="4"/>
      <c r="AN110" s="4"/>
      <c r="AO110" s="4"/>
      <c r="AT110" s="6"/>
    </row>
    <row r="111" spans="31:46" ht="15" customHeight="1">
      <c r="AE111" s="2"/>
      <c r="AK111" s="4"/>
      <c r="AL111" s="4"/>
      <c r="AM111" s="4"/>
      <c r="AN111" s="4"/>
      <c r="AO111" s="4"/>
      <c r="AT111" s="6"/>
    </row>
    <row r="112" spans="31:46" ht="15" customHeight="1">
      <c r="AE112" s="2"/>
      <c r="AK112" s="4"/>
      <c r="AL112" s="4"/>
      <c r="AM112" s="4"/>
      <c r="AN112" s="4"/>
      <c r="AO112" s="4"/>
      <c r="AT112" s="6"/>
    </row>
    <row r="113" spans="31:46" ht="15" customHeight="1">
      <c r="AE113" s="2"/>
      <c r="AK113" s="4"/>
      <c r="AL113" s="4"/>
      <c r="AM113" s="4"/>
      <c r="AN113" s="4"/>
      <c r="AO113" s="4"/>
      <c r="AT113" s="6"/>
    </row>
    <row r="114" spans="31:46" ht="15" customHeight="1">
      <c r="AE114" s="2"/>
      <c r="AK114" s="4"/>
      <c r="AL114" s="4"/>
      <c r="AM114" s="4"/>
      <c r="AN114" s="4"/>
      <c r="AO114" s="4"/>
      <c r="AT114" s="6"/>
    </row>
    <row r="115" spans="31:46" ht="15" customHeight="1">
      <c r="AE115" s="2"/>
      <c r="AK115" s="4"/>
      <c r="AL115" s="4"/>
      <c r="AM115" s="4"/>
      <c r="AN115" s="4"/>
      <c r="AO115" s="4"/>
      <c r="AT115" s="6"/>
    </row>
    <row r="116" spans="31:46" ht="15" customHeight="1">
      <c r="AE116" s="2"/>
      <c r="AK116" s="4"/>
      <c r="AL116" s="4"/>
      <c r="AM116" s="4"/>
      <c r="AN116" s="4"/>
      <c r="AO116" s="4"/>
      <c r="AT116" s="6"/>
    </row>
    <row r="117" spans="31:46" ht="15" customHeight="1">
      <c r="AE117" s="2"/>
      <c r="AK117" s="4"/>
      <c r="AL117" s="4"/>
      <c r="AM117" s="4"/>
      <c r="AN117" s="4"/>
      <c r="AO117" s="4"/>
      <c r="AT117" s="6"/>
    </row>
    <row r="118" spans="31:46" ht="15" customHeight="1">
      <c r="AE118" s="2"/>
      <c r="AK118" s="4"/>
      <c r="AL118" s="4"/>
      <c r="AM118" s="4"/>
      <c r="AN118" s="4"/>
      <c r="AO118" s="4"/>
      <c r="AT118" s="6"/>
    </row>
    <row r="119" spans="31:46" ht="15" customHeight="1">
      <c r="AE119" s="2"/>
      <c r="AK119" s="4"/>
      <c r="AL119" s="4"/>
      <c r="AM119" s="4"/>
      <c r="AN119" s="4"/>
      <c r="AO119" s="4"/>
      <c r="AT119" s="6"/>
    </row>
    <row r="120" spans="31:46" ht="15" customHeight="1">
      <c r="AE120" s="2"/>
      <c r="AK120" s="4"/>
      <c r="AL120" s="4"/>
      <c r="AM120" s="4"/>
      <c r="AN120" s="4"/>
      <c r="AO120" s="4"/>
      <c r="AT120" s="6"/>
    </row>
    <row r="121" spans="31:46" ht="15" customHeight="1">
      <c r="AE121" s="2"/>
      <c r="AK121" s="4"/>
      <c r="AL121" s="4"/>
      <c r="AM121" s="4"/>
      <c r="AN121" s="4"/>
      <c r="AO121" s="4"/>
      <c r="AT121" s="6"/>
    </row>
    <row r="122" spans="31:46" ht="15" customHeight="1">
      <c r="AE122" s="2"/>
      <c r="AK122" s="4"/>
      <c r="AL122" s="4"/>
      <c r="AM122" s="4"/>
      <c r="AN122" s="4"/>
      <c r="AO122" s="4"/>
      <c r="AT122" s="6"/>
    </row>
    <row r="123" spans="31:46" ht="15" customHeight="1">
      <c r="AE123" s="2"/>
      <c r="AK123" s="4"/>
      <c r="AL123" s="4"/>
      <c r="AM123" s="4"/>
      <c r="AN123" s="4"/>
      <c r="AO123" s="4"/>
      <c r="AT123" s="6"/>
    </row>
    <row r="124" spans="31:46" ht="15" customHeight="1">
      <c r="AE124" s="2"/>
      <c r="AK124" s="4"/>
      <c r="AL124" s="4"/>
      <c r="AM124" s="4"/>
      <c r="AN124" s="4"/>
      <c r="AO124" s="4"/>
      <c r="AT124" s="6"/>
    </row>
    <row r="125" spans="31:46" ht="15" customHeight="1">
      <c r="AE125" s="2"/>
      <c r="AK125" s="4"/>
      <c r="AL125" s="4"/>
      <c r="AM125" s="4"/>
      <c r="AN125" s="4"/>
      <c r="AO125" s="4"/>
      <c r="AT125" s="6"/>
    </row>
    <row r="126" spans="31:46" ht="15" customHeight="1">
      <c r="AE126" s="2"/>
      <c r="AK126" s="4"/>
      <c r="AL126" s="4"/>
      <c r="AM126" s="4"/>
      <c r="AN126" s="4"/>
      <c r="AO126" s="4"/>
      <c r="AT126" s="6"/>
    </row>
    <row r="127" spans="31:46" ht="15" customHeight="1">
      <c r="AE127" s="2"/>
      <c r="AK127" s="4"/>
      <c r="AL127" s="4"/>
      <c r="AM127" s="4"/>
      <c r="AN127" s="4"/>
      <c r="AO127" s="4"/>
      <c r="AT127" s="6"/>
    </row>
    <row r="128" spans="31:46" ht="15" customHeight="1">
      <c r="AE128" s="2"/>
      <c r="AK128" s="4"/>
      <c r="AL128" s="4"/>
      <c r="AM128" s="4"/>
      <c r="AN128" s="4"/>
      <c r="AO128" s="4"/>
      <c r="AT128" s="6"/>
    </row>
    <row r="129" spans="31:46" ht="15" customHeight="1">
      <c r="AE129" s="2"/>
      <c r="AK129" s="4"/>
      <c r="AL129" s="4"/>
      <c r="AM129" s="4"/>
      <c r="AN129" s="4"/>
      <c r="AO129" s="4"/>
      <c r="AT129" s="6"/>
    </row>
    <row r="130" spans="31:46" ht="15" customHeight="1">
      <c r="AE130" s="2"/>
      <c r="AK130" s="4"/>
      <c r="AL130" s="4"/>
      <c r="AM130" s="4"/>
      <c r="AN130" s="4"/>
      <c r="AO130" s="4"/>
      <c r="AT130" s="6"/>
    </row>
    <row r="131" spans="31:46" ht="15" customHeight="1">
      <c r="AE131" s="2"/>
      <c r="AK131" s="4"/>
      <c r="AL131" s="4"/>
      <c r="AM131" s="4"/>
      <c r="AN131" s="4"/>
      <c r="AO131" s="4"/>
      <c r="AT131" s="6"/>
    </row>
    <row r="132" spans="31:46" ht="15" customHeight="1">
      <c r="AE132" s="2"/>
      <c r="AK132" s="4"/>
      <c r="AL132" s="4"/>
      <c r="AM132" s="4"/>
      <c r="AN132" s="4"/>
      <c r="AO132" s="4"/>
      <c r="AT132" s="6"/>
    </row>
    <row r="133" spans="31:46" ht="15" customHeight="1">
      <c r="AE133" s="2"/>
      <c r="AK133" s="4"/>
      <c r="AL133" s="4"/>
      <c r="AM133" s="4"/>
      <c r="AN133" s="4"/>
      <c r="AO133" s="4"/>
      <c r="AT133" s="6"/>
    </row>
    <row r="134" spans="31:46" ht="15" customHeight="1">
      <c r="AE134" s="2"/>
      <c r="AK134" s="4"/>
      <c r="AL134" s="4"/>
      <c r="AM134" s="4"/>
      <c r="AN134" s="4"/>
      <c r="AO134" s="4"/>
      <c r="AT134" s="6"/>
    </row>
    <row r="135" spans="40:42" ht="15" customHeight="1">
      <c r="AN135" s="4"/>
      <c r="AO135" s="4"/>
      <c r="AP135" s="5"/>
    </row>
    <row r="136" spans="40:42" ht="15" customHeight="1">
      <c r="AN136" s="4"/>
      <c r="AO136" s="4"/>
      <c r="AP136" s="5"/>
    </row>
    <row r="137" spans="40:42" ht="15" customHeight="1">
      <c r="AN137" s="4"/>
      <c r="AO137" s="4"/>
      <c r="AP137" s="5"/>
    </row>
    <row r="138" spans="40:42" ht="15" customHeight="1">
      <c r="AN138" s="4"/>
      <c r="AO138" s="4"/>
      <c r="AP138" s="5"/>
    </row>
    <row r="139" spans="5:41" ht="15" customHeight="1">
      <c r="E139" s="5"/>
      <c r="H139" s="5"/>
      <c r="I139" s="5"/>
      <c r="AK139" s="4"/>
      <c r="AO139" s="4"/>
    </row>
    <row r="140" spans="4:46" ht="15" customHeight="1">
      <c r="D140" s="5"/>
      <c r="E140" s="5"/>
      <c r="AK140" s="4"/>
      <c r="AO140" s="4"/>
      <c r="AS140" s="5"/>
      <c r="AT140" s="5"/>
    </row>
    <row r="141" spans="4:42" ht="15" customHeight="1">
      <c r="D141" s="5"/>
      <c r="E141" s="5"/>
      <c r="AN141" s="4"/>
      <c r="AO141" s="4"/>
      <c r="AP141" s="5"/>
    </row>
    <row r="142" spans="4:42" ht="15" customHeight="1">
      <c r="D142" s="5"/>
      <c r="E142" s="5"/>
      <c r="AN142" s="4"/>
      <c r="AO142" s="4"/>
      <c r="AP142" s="5"/>
    </row>
    <row r="143" spans="4:42" ht="15" customHeight="1">
      <c r="D143" s="5"/>
      <c r="E143" s="5"/>
      <c r="AN143" s="4"/>
      <c r="AO143" s="4"/>
      <c r="AP143" s="5"/>
    </row>
    <row r="144" spans="4:42" ht="15" customHeight="1">
      <c r="D144" s="5"/>
      <c r="E144" s="5"/>
      <c r="AN144" s="4"/>
      <c r="AO144" s="4"/>
      <c r="AP144" s="5"/>
    </row>
    <row r="145" spans="4:40" ht="15" customHeight="1">
      <c r="D145" s="5"/>
      <c r="E145" s="5"/>
      <c r="AN145" s="4"/>
    </row>
    <row r="146" spans="4:40" ht="15" customHeight="1">
      <c r="D146" s="5"/>
      <c r="E146" s="5"/>
      <c r="AN146" s="4"/>
    </row>
    <row r="147" spans="4:40" ht="15" customHeight="1">
      <c r="D147" s="5"/>
      <c r="E147" s="5"/>
      <c r="AN147" s="4"/>
    </row>
    <row r="148" spans="4:40" ht="15" customHeight="1">
      <c r="D148" s="5"/>
      <c r="E148" s="5"/>
      <c r="AN148" s="4"/>
    </row>
    <row r="149" spans="4:40" ht="15" customHeight="1">
      <c r="D149" s="5"/>
      <c r="E149" s="5"/>
      <c r="AN149" s="4"/>
    </row>
    <row r="150" spans="4:40" ht="15" customHeight="1">
      <c r="D150" s="5"/>
      <c r="E150" s="5"/>
      <c r="AN150" s="4"/>
    </row>
    <row r="151" spans="4:40" ht="15" customHeight="1">
      <c r="D151" s="5"/>
      <c r="E151" s="5"/>
      <c r="AN151" s="4"/>
    </row>
    <row r="152" spans="4:40" ht="15" customHeight="1">
      <c r="D152" s="5"/>
      <c r="E152" s="5"/>
      <c r="AN152" s="4"/>
    </row>
    <row r="153" spans="4:40" ht="15" customHeight="1">
      <c r="D153" s="5"/>
      <c r="E153" s="5"/>
      <c r="AN153" s="4"/>
    </row>
    <row r="154" spans="4:40" ht="15" customHeight="1">
      <c r="D154" s="5"/>
      <c r="E154" s="5"/>
      <c r="AN154" s="4"/>
    </row>
    <row r="155" spans="4:40" ht="15" customHeight="1">
      <c r="D155" s="5"/>
      <c r="E155" s="5"/>
      <c r="AN155" s="4"/>
    </row>
    <row r="156" spans="4:5" ht="15" customHeight="1">
      <c r="D156" s="5"/>
      <c r="E156" s="5"/>
    </row>
    <row r="157" spans="4:5" ht="15" customHeight="1">
      <c r="D157" s="5"/>
      <c r="E157" s="5"/>
    </row>
    <row r="158" spans="4:5" ht="15" customHeight="1">
      <c r="D158" s="5"/>
      <c r="E158" s="5"/>
    </row>
    <row r="159" spans="4:5" ht="15" customHeight="1">
      <c r="D159" s="5"/>
      <c r="E159" s="5"/>
    </row>
    <row r="160" spans="4:5" ht="15" customHeight="1">
      <c r="D160" s="5"/>
      <c r="E160" s="5"/>
    </row>
    <row r="161" spans="4:5" ht="15" customHeight="1">
      <c r="D161" s="5"/>
      <c r="E161" s="5"/>
    </row>
    <row r="162" spans="4:5" ht="15" customHeight="1">
      <c r="D162" s="5"/>
      <c r="E162" s="5"/>
    </row>
    <row r="163" spans="4:5" ht="15" customHeight="1">
      <c r="D163" s="5"/>
      <c r="E163" s="5"/>
    </row>
    <row r="164" spans="4:5" ht="15" customHeight="1">
      <c r="D164" s="5"/>
      <c r="E164" s="5"/>
    </row>
    <row r="165" spans="4:5" ht="15" customHeight="1">
      <c r="D165" s="5"/>
      <c r="E165" s="5"/>
    </row>
    <row r="166" spans="4:5" ht="15" customHeight="1">
      <c r="D166" s="5"/>
      <c r="E166" s="5"/>
    </row>
    <row r="167" spans="4:5" ht="15" customHeight="1">
      <c r="D167" s="5"/>
      <c r="E167" s="5"/>
    </row>
    <row r="168" spans="4:5" ht="15" customHeight="1">
      <c r="D168" s="5"/>
      <c r="E168" s="5"/>
    </row>
    <row r="169" spans="4:5" ht="15" customHeight="1">
      <c r="D169" s="5"/>
      <c r="E169" s="5"/>
    </row>
    <row r="170" spans="4:5" ht="15" customHeight="1">
      <c r="D170" s="5"/>
      <c r="E170" s="5"/>
    </row>
    <row r="171" spans="4:5" ht="15" customHeight="1">
      <c r="D171" s="5"/>
      <c r="E171" s="5"/>
    </row>
    <row r="172" spans="4:5" ht="15" customHeight="1">
      <c r="D172" s="5"/>
      <c r="E172" s="5"/>
    </row>
    <row r="173" spans="4:5" ht="15" customHeight="1">
      <c r="D173" s="5"/>
      <c r="E173" s="5"/>
    </row>
    <row r="174" spans="4:5" ht="15" customHeight="1">
      <c r="D174" s="5"/>
      <c r="E174" s="5"/>
    </row>
    <row r="175" spans="4:5" ht="15" customHeight="1">
      <c r="D175" s="5"/>
      <c r="E175" s="5"/>
    </row>
    <row r="176" spans="4:5" ht="15" customHeight="1">
      <c r="D176" s="5"/>
      <c r="E176" s="5"/>
    </row>
    <row r="177" spans="4:5" ht="15" customHeight="1">
      <c r="D177" s="5"/>
      <c r="E177" s="5"/>
    </row>
    <row r="178" spans="4:5" ht="15" customHeight="1">
      <c r="D178" s="5"/>
      <c r="E178" s="5"/>
    </row>
    <row r="179" spans="4:5" ht="15" customHeight="1">
      <c r="D179" s="5"/>
      <c r="E179" s="5"/>
    </row>
    <row r="180" spans="4:5" ht="15" customHeight="1">
      <c r="D180" s="5"/>
      <c r="E180" s="5"/>
    </row>
    <row r="181" spans="4:5" ht="15" customHeight="1">
      <c r="D181" s="5"/>
      <c r="E181" s="5"/>
    </row>
    <row r="182" spans="4:5" ht="15" customHeight="1">
      <c r="D182" s="5"/>
      <c r="E182" s="5"/>
    </row>
    <row r="183" spans="4:5" ht="15" customHeight="1">
      <c r="D183" s="5"/>
      <c r="E183" s="5"/>
    </row>
    <row r="184" spans="4:5" ht="15" customHeight="1">
      <c r="D184" s="5"/>
      <c r="E184" s="5"/>
    </row>
    <row r="185" spans="4:5" ht="15" customHeight="1">
      <c r="D185" s="5"/>
      <c r="E185" s="5"/>
    </row>
    <row r="186" spans="4:5" ht="15" customHeight="1">
      <c r="D186" s="5"/>
      <c r="E186" s="5"/>
    </row>
    <row r="187" spans="4:5" ht="15" customHeight="1">
      <c r="D187" s="5"/>
      <c r="E187" s="5"/>
    </row>
    <row r="188" spans="4:5" ht="15" customHeight="1">
      <c r="D188" s="5"/>
      <c r="E188" s="5"/>
    </row>
    <row r="189" spans="4:5" ht="15" customHeight="1">
      <c r="D189" s="5"/>
      <c r="E189" s="5"/>
    </row>
    <row r="190" spans="4:5" ht="15" customHeight="1">
      <c r="D190" s="5"/>
      <c r="E190" s="5"/>
    </row>
    <row r="191" spans="4:5" ht="15" customHeight="1">
      <c r="D191" s="5"/>
      <c r="E191" s="5"/>
    </row>
    <row r="192" spans="4:5" ht="15" customHeight="1">
      <c r="D192" s="5"/>
      <c r="E192" s="5"/>
    </row>
    <row r="193" spans="4:5" ht="15" customHeight="1">
      <c r="D193" s="5"/>
      <c r="E193" s="5"/>
    </row>
    <row r="194" spans="4:5" ht="15" customHeight="1">
      <c r="D194" s="5"/>
      <c r="E194" s="5"/>
    </row>
    <row r="195" spans="4:5" ht="15" customHeight="1">
      <c r="D195" s="5"/>
      <c r="E195" s="5"/>
    </row>
    <row r="196" spans="4:5" ht="15" customHeight="1">
      <c r="D196" s="5"/>
      <c r="E196" s="5"/>
    </row>
    <row r="197" spans="4:5" ht="15" customHeight="1">
      <c r="D197" s="5"/>
      <c r="E197" s="5"/>
    </row>
    <row r="198" spans="4:5" ht="15" customHeight="1">
      <c r="D198" s="5"/>
      <c r="E198" s="5"/>
    </row>
    <row r="199" spans="4:5" ht="15" customHeight="1">
      <c r="D199" s="5"/>
      <c r="E199" s="5"/>
    </row>
    <row r="200" spans="4:5" ht="15" customHeight="1">
      <c r="D200" s="5"/>
      <c r="E200" s="5"/>
    </row>
    <row r="201" spans="4:5" ht="15" customHeight="1">
      <c r="D201" s="5"/>
      <c r="E201" s="5"/>
    </row>
    <row r="202" spans="4:5" ht="15" customHeight="1">
      <c r="D202" s="5"/>
      <c r="E202" s="5"/>
    </row>
    <row r="203" spans="4:5" ht="15" customHeight="1">
      <c r="D203" s="5"/>
      <c r="E203" s="5"/>
    </row>
    <row r="204" spans="4:5" ht="15" customHeight="1">
      <c r="D204" s="5"/>
      <c r="E204" s="5"/>
    </row>
    <row r="205" spans="4:5" ht="15" customHeight="1">
      <c r="D205" s="5"/>
      <c r="E205" s="5"/>
    </row>
    <row r="206" spans="4:5" ht="15" customHeight="1">
      <c r="D206" s="5"/>
      <c r="E206" s="5"/>
    </row>
    <row r="207" spans="4:5" ht="15" customHeight="1">
      <c r="D207" s="5"/>
      <c r="E207" s="5"/>
    </row>
    <row r="208" spans="4:5" ht="15" customHeight="1">
      <c r="D208" s="5"/>
      <c r="E208" s="5"/>
    </row>
    <row r="209" spans="4:5" ht="15" customHeight="1">
      <c r="D209" s="5"/>
      <c r="E209" s="5"/>
    </row>
    <row r="210" spans="4:5" ht="15" customHeight="1">
      <c r="D210" s="5"/>
      <c r="E210" s="5"/>
    </row>
    <row r="211" spans="4:5" ht="15" customHeight="1">
      <c r="D211" s="5"/>
      <c r="E211" s="5"/>
    </row>
    <row r="212" spans="4:5" ht="15" customHeight="1">
      <c r="D212" s="5"/>
      <c r="E212" s="5"/>
    </row>
    <row r="213" spans="4:5" ht="15" customHeight="1">
      <c r="D213" s="5"/>
      <c r="E213" s="5"/>
    </row>
    <row r="214" spans="4:5" ht="15" customHeight="1">
      <c r="D214" s="5"/>
      <c r="E214" s="5"/>
    </row>
    <row r="215" spans="4:5" ht="15" customHeight="1">
      <c r="D215" s="5"/>
      <c r="E215" s="5"/>
    </row>
    <row r="216" spans="4:5" ht="15" customHeight="1">
      <c r="D216" s="5"/>
      <c r="E216" s="5"/>
    </row>
    <row r="217" spans="4:5" ht="15" customHeight="1">
      <c r="D217" s="5"/>
      <c r="E217" s="5"/>
    </row>
    <row r="218" spans="4:5" ht="15" customHeight="1">
      <c r="D218" s="5"/>
      <c r="E218" s="5"/>
    </row>
    <row r="219" spans="4:5" ht="15" customHeight="1">
      <c r="D219" s="5"/>
      <c r="E219" s="5"/>
    </row>
    <row r="220" spans="4:5" ht="15" customHeight="1">
      <c r="D220" s="5"/>
      <c r="E220" s="5"/>
    </row>
    <row r="221" spans="4:5" ht="15" customHeight="1">
      <c r="D221" s="5"/>
      <c r="E221" s="5"/>
    </row>
    <row r="222" spans="4:5" ht="15" customHeight="1">
      <c r="D222" s="5"/>
      <c r="E222" s="5"/>
    </row>
    <row r="223" spans="4:5" ht="15" customHeight="1">
      <c r="D223" s="5"/>
      <c r="E223" s="5"/>
    </row>
    <row r="224" spans="4:5" ht="15" customHeight="1">
      <c r="D224" s="5"/>
      <c r="E224" s="5"/>
    </row>
    <row r="225" spans="4:5" ht="15" customHeight="1">
      <c r="D225" s="5"/>
      <c r="E225" s="5"/>
    </row>
    <row r="226" spans="4:5" ht="15" customHeight="1">
      <c r="D226" s="5"/>
      <c r="E226" s="5"/>
    </row>
    <row r="227" spans="4:5" ht="15" customHeight="1">
      <c r="D227" s="5"/>
      <c r="E227" s="5"/>
    </row>
    <row r="228" spans="4:5" ht="15" customHeight="1">
      <c r="D228" s="5"/>
      <c r="E228" s="5"/>
    </row>
    <row r="229" spans="4:5" ht="15" customHeight="1">
      <c r="D229" s="5"/>
      <c r="E229" s="5"/>
    </row>
    <row r="230" spans="4:5" ht="15" customHeight="1">
      <c r="D230" s="5"/>
      <c r="E230" s="5"/>
    </row>
    <row r="231" spans="4:5" ht="15" customHeight="1">
      <c r="D231" s="5"/>
      <c r="E231" s="5"/>
    </row>
    <row r="232" spans="4:5" ht="15" customHeight="1">
      <c r="D232" s="5"/>
      <c r="E232" s="5"/>
    </row>
    <row r="233" spans="4:5" ht="15" customHeight="1">
      <c r="D233" s="5"/>
      <c r="E233" s="5"/>
    </row>
    <row r="234" spans="4:5" ht="15" customHeight="1">
      <c r="D234" s="5"/>
      <c r="E234" s="5"/>
    </row>
    <row r="235" spans="4:5" ht="15" customHeight="1">
      <c r="D235" s="5"/>
      <c r="E235" s="5"/>
    </row>
    <row r="236" spans="4:5" ht="15" customHeight="1">
      <c r="D236" s="5"/>
      <c r="E236" s="5"/>
    </row>
    <row r="237" spans="4:5" ht="15" customHeight="1">
      <c r="D237" s="5"/>
      <c r="E237" s="5"/>
    </row>
    <row r="238" spans="4:5" ht="15" customHeight="1">
      <c r="D238" s="5"/>
      <c r="E238" s="5"/>
    </row>
    <row r="239" spans="4:5" ht="15" customHeight="1">
      <c r="D239" s="5"/>
      <c r="E239" s="5"/>
    </row>
    <row r="240" spans="4:5" ht="15" customHeight="1">
      <c r="D240" s="5"/>
      <c r="E240" s="5"/>
    </row>
    <row r="241" spans="4:5" ht="15" customHeight="1">
      <c r="D241" s="5"/>
      <c r="E241" s="5"/>
    </row>
    <row r="242" spans="4:5" ht="15" customHeight="1">
      <c r="D242" s="5"/>
      <c r="E242" s="5"/>
    </row>
    <row r="243" spans="4:5" ht="15" customHeight="1">
      <c r="D243" s="5"/>
      <c r="E243" s="5"/>
    </row>
    <row r="244" spans="4:5" ht="15" customHeight="1">
      <c r="D244" s="5"/>
      <c r="E244" s="5"/>
    </row>
    <row r="245" spans="4:5" ht="15" customHeight="1">
      <c r="D245" s="5"/>
      <c r="E245" s="5"/>
    </row>
    <row r="246" spans="4:5" ht="15" customHeight="1">
      <c r="D246" s="5"/>
      <c r="E246" s="5"/>
    </row>
    <row r="247" spans="4:5" ht="15" customHeight="1">
      <c r="D247" s="5"/>
      <c r="E247" s="5"/>
    </row>
    <row r="248" spans="4:5" ht="15" customHeight="1">
      <c r="D248" s="5"/>
      <c r="E248" s="5"/>
    </row>
    <row r="249" spans="4:5" ht="15" customHeight="1">
      <c r="D249" s="5"/>
      <c r="E249" s="5"/>
    </row>
  </sheetData>
  <printOptions gridLines="1"/>
  <pageMargins left="0.23" right="0.33" top="0.25" bottom="0.25" header="0.25" footer="0.25"/>
  <pageSetup horizontalDpi="300" verticalDpi="300" orientation="landscape" r:id="rId1"/>
  <rowBreaks count="1" manualBreakCount="1">
    <brk id="12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Konrad</dc:creator>
  <cp:keywords/>
  <dc:description/>
  <cp:lastModifiedBy>Amanda Henck</cp:lastModifiedBy>
  <cp:lastPrinted>1999-04-13T16:47:54Z</cp:lastPrinted>
  <dcterms:created xsi:type="dcterms:W3CDTF">1998-05-16T14:16:09Z</dcterms:created>
  <dcterms:modified xsi:type="dcterms:W3CDTF">2005-03-30T17:48:50Z</dcterms:modified>
  <cp:category/>
  <cp:version/>
  <cp:contentType/>
  <cp:contentStatus/>
</cp:coreProperties>
</file>