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80" windowHeight="6036" firstSheet="5" activeTab="5"/>
  </bookViews>
  <sheets>
    <sheet name="unio_r_2006" sheetId="1" r:id="rId1"/>
    <sheet name="tahu_r_2006" sheetId="2" r:id="rId2"/>
    <sheet name="skok_r_2006" sheetId="3" r:id="rId3"/>
    <sheet name="raw_data_unio_tahu_skok_Nov2006" sheetId="4" r:id="rId4"/>
    <sheet name="r_p_values_unio_March2006" sheetId="5" r:id="rId5"/>
    <sheet name="unio_March_2006" sheetId="6" r:id="rId6"/>
  </sheets>
  <definedNames/>
  <calcPr fullCalcOnLoad="1"/>
</workbook>
</file>

<file path=xl/sharedStrings.xml><?xml version="1.0" encoding="utf-8"?>
<sst xmlns="http://schemas.openxmlformats.org/spreadsheetml/2006/main" count="991" uniqueCount="215">
  <si>
    <t>'Union pH'</t>
  </si>
  <si>
    <t>'Union Conductivity'</t>
  </si>
  <si>
    <t>'Union DOC'</t>
  </si>
  <si>
    <t>'Union TDN'</t>
  </si>
  <si>
    <t>'Union TSS'</t>
  </si>
  <si>
    <t>'Union SRP'</t>
  </si>
  <si>
    <t>'Union SiO4'</t>
  </si>
  <si>
    <t>'Union NO3'</t>
  </si>
  <si>
    <t>'Union NO2'</t>
  </si>
  <si>
    <t>'Union NH4'</t>
  </si>
  <si>
    <t>'Tahuya pH'</t>
  </si>
  <si>
    <t>'Tahuya Conductivity'</t>
  </si>
  <si>
    <t>'Tahuya DOC'</t>
  </si>
  <si>
    <t>'Tahuya TDN'</t>
  </si>
  <si>
    <t>'Tahuya TSS'</t>
  </si>
  <si>
    <t>'Tahuya SRP'</t>
  </si>
  <si>
    <t>'Tahuya SiO4'</t>
  </si>
  <si>
    <t>'Tahuya NO3'</t>
  </si>
  <si>
    <t>'Tahuya NO2'</t>
  </si>
  <si>
    <t>'Tahuya NH4'</t>
  </si>
  <si>
    <t>'Skokomish pH'</t>
  </si>
  <si>
    <t>'Skokomish Conductivity'</t>
  </si>
  <si>
    <t>'Skokomish DOC'</t>
  </si>
  <si>
    <t>'Skokomish TDN'</t>
  </si>
  <si>
    <t>'Skokomish TSS'</t>
  </si>
  <si>
    <t>'Skokomish SRP'</t>
  </si>
  <si>
    <t>'Skokomish SiO4'</t>
  </si>
  <si>
    <t>'Skokomish NO3'</t>
  </si>
  <si>
    <t>'Skokomish NO2'</t>
  </si>
  <si>
    <t>'Skokomish NH4'</t>
  </si>
  <si>
    <t>Union Q</t>
  </si>
  <si>
    <t>Tahuya Q</t>
  </si>
  <si>
    <t>NaN</t>
  </si>
  <si>
    <t>'02-Nov-2006 11:00:00'</t>
  </si>
  <si>
    <t>'02-Nov-2006 15:00:00'</t>
  </si>
  <si>
    <t>'02-Nov-2006 19:00:00'</t>
  </si>
  <si>
    <t>'02-Nov-2006 23:00:00'</t>
  </si>
  <si>
    <t>'03-Nov-2006 03:00:00'</t>
  </si>
  <si>
    <t>'03-Nov-2006 07:00:00'</t>
  </si>
  <si>
    <t>'03-Nov-2006 11:00:00'</t>
  </si>
  <si>
    <t>'03-Nov-2006 15:00:00'</t>
  </si>
  <si>
    <t>'03-Nov-2006 19:00:00'</t>
  </si>
  <si>
    <t>'03-Nov-2006 23:00:00'</t>
  </si>
  <si>
    <t>'04-Nov-2006 03:00:00'</t>
  </si>
  <si>
    <t>'04-Nov-2006 07:00:00'</t>
  </si>
  <si>
    <t>'04-Nov-2006 11:00:00'</t>
  </si>
  <si>
    <t>'04-Nov-2006 15:00:00'</t>
  </si>
  <si>
    <t>'04-Nov-2006 19:00:00'</t>
  </si>
  <si>
    <t>'04-Nov-2006 23:00:00'</t>
  </si>
  <si>
    <t>'05-Nov-2006 03:00:00'</t>
  </si>
  <si>
    <t>'05-Nov-2006 07:00:00'</t>
  </si>
  <si>
    <t>'05-Nov-2006 11:00:00'</t>
  </si>
  <si>
    <t>'05-Nov-2006 15:00:00'</t>
  </si>
  <si>
    <t>'05-Nov-2006 19:00:00'</t>
  </si>
  <si>
    <t>'05-Nov-2006 23:00:00'</t>
  </si>
  <si>
    <t>'06-Nov-2006 03:00:00'</t>
  </si>
  <si>
    <t>'06-Nov-2006 07:00:00'</t>
  </si>
  <si>
    <t>'06-Nov-2006 11:00:00'</t>
  </si>
  <si>
    <t>'06-Nov-2006 15:00:00'</t>
  </si>
  <si>
    <t>'06-Nov-2006 19:00:00'</t>
  </si>
  <si>
    <t>'06-Nov-2006 23:00:00'</t>
  </si>
  <si>
    <t>'07-Nov-2006 03:00:00'</t>
  </si>
  <si>
    <t>'07-Nov-2006 07:00:00'</t>
  </si>
  <si>
    <t>'07-Nov-2006 11:00:00'</t>
  </si>
  <si>
    <t>'07-Nov-2006 15:00:00'</t>
  </si>
  <si>
    <t>'07-Nov-2006 19:00:00'</t>
  </si>
  <si>
    <t>'07-Nov-2006 23:00:00'</t>
  </si>
  <si>
    <t>'08-Nov-2006 03:00:00'</t>
  </si>
  <si>
    <t>'08-Nov-2006 07:00:00'</t>
  </si>
  <si>
    <t>'08-Nov-2006 11:00:00'</t>
  </si>
  <si>
    <t>'08-Nov-2006 15:00:00'</t>
  </si>
  <si>
    <t>'08-Nov-2006 19:00:00'</t>
  </si>
  <si>
    <t>'08-Nov-2006 23:00:00'</t>
  </si>
  <si>
    <t>'09-Nov-2006 03:00:00'</t>
  </si>
  <si>
    <t>'09-Nov-2006 07:00:00'</t>
  </si>
  <si>
    <t>'09-Nov-2006 11:00:00'</t>
  </si>
  <si>
    <t>'09-Nov-2006 15:00:00'</t>
  </si>
  <si>
    <t>'09-Nov-2006 19:00:00'</t>
  </si>
  <si>
    <t>'09-Nov-2006 23:00:00'</t>
  </si>
  <si>
    <t>'10-Nov-2006 03:00:00'</t>
  </si>
  <si>
    <t>'10-Nov-2006 07:00:00'</t>
  </si>
  <si>
    <t>'10-Nov-2006 11:00:00'</t>
  </si>
  <si>
    <t>'10-Nov-2006 15:00:00'</t>
  </si>
  <si>
    <t>'10-Nov-2006 19:00:00'</t>
  </si>
  <si>
    <t>'10-Nov-2006 23:00:00'</t>
  </si>
  <si>
    <t>'11-Nov-2006 03:00:00'</t>
  </si>
  <si>
    <t>'11-Nov-2006 07:00:00'</t>
  </si>
  <si>
    <t>'11-Nov-2006 11:00:00'</t>
  </si>
  <si>
    <t>'11-Nov-2006 15:00:00'</t>
  </si>
  <si>
    <t>'11-Nov-2006 19:00:00'</t>
  </si>
  <si>
    <t>'11-Nov-2006 23:00:00'</t>
  </si>
  <si>
    <t>'12-Nov-2006 03:00:00'</t>
  </si>
  <si>
    <t>'12-Nov-2006 07:00:00'</t>
  </si>
  <si>
    <t>'12-Nov-2006 11:00:00'</t>
  </si>
  <si>
    <t>'12-Nov-2006 15:00:00'</t>
  </si>
  <si>
    <t>'12-Nov-2006 19:00:00'</t>
  </si>
  <si>
    <t>'12-Nov-2006 23:00:00'</t>
  </si>
  <si>
    <t>'13-Nov-2006 03:00:00'</t>
  </si>
  <si>
    <t>'13-Nov-2006 07:00:00'</t>
  </si>
  <si>
    <t>'13-Nov-2006 11:00:00'</t>
  </si>
  <si>
    <t>'13-Nov-2006 15:00:00'</t>
  </si>
  <si>
    <t>'13-Nov-2006 19:00:00'</t>
  </si>
  <si>
    <t>'13-Nov-2006 23:00:00'</t>
  </si>
  <si>
    <t>'14-Nov-2006 03:00:00'</t>
  </si>
  <si>
    <t>'15-Nov-2006 04:00:00'</t>
  </si>
  <si>
    <t>'15-Nov-2006 06:00:00'</t>
  </si>
  <si>
    <t>'15-Nov-2006 08:00:00'</t>
  </si>
  <si>
    <t>'15-Nov-2006 10:00:00'</t>
  </si>
  <si>
    <t>'15-Nov-2006 12:00:00'</t>
  </si>
  <si>
    <t>'15-Nov-2006 14:00:00'</t>
  </si>
  <si>
    <t>'15-Nov-2006 16:00:00'</t>
  </si>
  <si>
    <t>'15-Nov-2006 18:00:00'</t>
  </si>
  <si>
    <t>'15-Nov-2006 20:00:00'</t>
  </si>
  <si>
    <t>'15-Nov-2006 22:00:00'</t>
  </si>
  <si>
    <t>'16-Nov-2006'</t>
  </si>
  <si>
    <t>'16-Nov-2006 02:00:00'</t>
  </si>
  <si>
    <t>'16-Nov-2006 04:00:00'</t>
  </si>
  <si>
    <t>'16-Nov-2006 06:00:00'</t>
  </si>
  <si>
    <t>'16-Nov-2006 08:00:00'</t>
  </si>
  <si>
    <t>'16-Nov-2006 10:00:00'</t>
  </si>
  <si>
    <t>'16-Nov-2006 12:00:00'</t>
  </si>
  <si>
    <t>'16-Nov-2006 14:00:00'</t>
  </si>
  <si>
    <t>'16-Nov-2006 16:00:00'</t>
  </si>
  <si>
    <t>'16-Nov-2006 18:00:00'</t>
  </si>
  <si>
    <t>'16-Nov-2006 20:00:00'</t>
  </si>
  <si>
    <t>'16-Nov-2006 22:00:00'</t>
  </si>
  <si>
    <t>'17-Nov-2006'</t>
  </si>
  <si>
    <t>'17-Nov-2006 02:00:00'</t>
  </si>
  <si>
    <t>'17-Nov-2006 14:45:30'</t>
  </si>
  <si>
    <t>Skokomish Q</t>
  </si>
  <si>
    <t>' pH'</t>
  </si>
  <si>
    <t>' microsiemens/cm'</t>
  </si>
  <si>
    <t>' mg/L'</t>
  </si>
  <si>
    <t>cfs</t>
  </si>
  <si>
    <t>TIME</t>
  </si>
  <si>
    <t>Particulate N</t>
  </si>
  <si>
    <t>Particulate C</t>
  </si>
  <si>
    <t>DOC</t>
  </si>
  <si>
    <t>TDN</t>
  </si>
  <si>
    <t>SRP</t>
  </si>
  <si>
    <t>SiO4</t>
  </si>
  <si>
    <t>NO3</t>
  </si>
  <si>
    <t>NO2</t>
  </si>
  <si>
    <t>NH4</t>
  </si>
  <si>
    <t>Conductivity</t>
  </si>
  <si>
    <t>TSS</t>
  </si>
  <si>
    <t>'08-Mar-2006 10:14:00'</t>
  </si>
  <si>
    <t>'08-Mar-2006 12:14:00'</t>
  </si>
  <si>
    <t>'08-Mar-2006 14:14:00'</t>
  </si>
  <si>
    <t>'08-Mar-2006 16:14:00'</t>
  </si>
  <si>
    <t>'08-Mar-2006 18:14:00'</t>
  </si>
  <si>
    <t>'08-Mar-2006 20:14:00'</t>
  </si>
  <si>
    <t>'08-Mar-2006 22:14:00'</t>
  </si>
  <si>
    <t>'09-Mar-2006 00:14:00'</t>
  </si>
  <si>
    <t>'09-Mar-2006 02:14:00'</t>
  </si>
  <si>
    <t>'09-Mar-2006 04:14:00'</t>
  </si>
  <si>
    <t>'09-Mar-2006 06:14:00'</t>
  </si>
  <si>
    <t>'09-Mar-2006 08:14:00'</t>
  </si>
  <si>
    <t>'09-Mar-2006 10:14:00'</t>
  </si>
  <si>
    <t>'09-Mar-2006 12:14:00'</t>
  </si>
  <si>
    <t>'09-Mar-2006 14:14:00'</t>
  </si>
  <si>
    <t>'09-Mar-2006 16:14:00'</t>
  </si>
  <si>
    <t>'09-Mar-2006 18:14:00'</t>
  </si>
  <si>
    <t>'09-Mar-2006 20:14:00'</t>
  </si>
  <si>
    <t>'09-Mar-2006 22:14:00'</t>
  </si>
  <si>
    <t>'10-Mar-2006 00:14:00'</t>
  </si>
  <si>
    <t>'10-Mar-2006 02:14:00'</t>
  </si>
  <si>
    <t>'10-Mar-2006 04:14:00'</t>
  </si>
  <si>
    <t>'10-Mar-2006 06:14:00'</t>
  </si>
  <si>
    <t>'10-Mar-2006 08:14:00'</t>
  </si>
  <si>
    <t>Union Q - cfs</t>
  </si>
  <si>
    <t>'Particulate N'</t>
  </si>
  <si>
    <t>'Particulate C'</t>
  </si>
  <si>
    <t>'TDN'</t>
  </si>
  <si>
    <t>'DOC'</t>
  </si>
  <si>
    <t>'SRP'</t>
  </si>
  <si>
    <t>'SiO4'</t>
  </si>
  <si>
    <t>'NO3'</t>
  </si>
  <si>
    <t>'NO2'</t>
  </si>
  <si>
    <t>'NH4'</t>
  </si>
  <si>
    <t>'TSS'</t>
  </si>
  <si>
    <t>'Conductivity'</t>
  </si>
  <si>
    <t>Q</t>
  </si>
  <si>
    <t>DON</t>
  </si>
  <si>
    <t>p value matrix</t>
  </si>
  <si>
    <t>r_ correlation matrix</t>
  </si>
  <si>
    <t>units = mg/L all, microsiemens/cm, CFS</t>
  </si>
  <si>
    <t>Linear Regressions with flow</t>
  </si>
  <si>
    <t>Union log10(Q)</t>
  </si>
  <si>
    <t>Tahuya log10 Q</t>
  </si>
  <si>
    <t>Skokomish log10 Q</t>
  </si>
  <si>
    <t>slope vs log Q</t>
  </si>
  <si>
    <t>intercept in log q regression</t>
  </si>
  <si>
    <t>r2 with log q</t>
  </si>
  <si>
    <t>R2 vs q</t>
  </si>
  <si>
    <t>Intercept in model with q</t>
  </si>
  <si>
    <t>Slope vs Q</t>
  </si>
  <si>
    <t>Cond.</t>
  </si>
  <si>
    <t xml:space="preserve">DOC         </t>
  </si>
  <si>
    <t xml:space="preserve">TDN         </t>
  </si>
  <si>
    <t xml:space="preserve">TSS         </t>
  </si>
  <si>
    <t xml:space="preserve">SRP         </t>
  </si>
  <si>
    <t xml:space="preserve">SiO4        </t>
  </si>
  <si>
    <t xml:space="preserve">NO3         </t>
  </si>
  <si>
    <t xml:space="preserve">NO2         </t>
  </si>
  <si>
    <t xml:space="preserve">NH4         </t>
  </si>
  <si>
    <t xml:space="preserve">DON </t>
  </si>
  <si>
    <t>DOC : DON ratios</t>
  </si>
  <si>
    <t>Union</t>
  </si>
  <si>
    <t>Tahuya</t>
  </si>
  <si>
    <t>Skokomish</t>
  </si>
  <si>
    <t>Union DON</t>
  </si>
  <si>
    <t>Tahuya DON</t>
  </si>
  <si>
    <t>Skokomish DON</t>
  </si>
  <si>
    <t>Union log10 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</si>
</sst>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3</xdr:col>
      <xdr:colOff>457200</xdr:colOff>
      <xdr:row>19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486025"/>
          <a:ext cx="4638675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worksheet has r and p values for Union March 2006 storm (n=24)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A28"/>
  <sheetViews>
    <sheetView workbookViewId="0" topLeftCell="A8">
      <selection activeCell="C17" sqref="C17:N28"/>
    </sheetView>
  </sheetViews>
  <sheetFormatPr defaultColWidth="9.140625" defaultRowHeight="12.75"/>
  <cols>
    <col min="4" max="13" width="6.57421875" style="0" customWidth="1"/>
  </cols>
  <sheetData>
    <row r="3" spans="4:14" ht="12.75">
      <c r="D3" t="s">
        <v>144</v>
      </c>
      <c r="E3" t="s">
        <v>198</v>
      </c>
      <c r="F3" t="s">
        <v>199</v>
      </c>
      <c r="G3" t="s">
        <v>200</v>
      </c>
      <c r="H3" t="s">
        <v>201</v>
      </c>
      <c r="I3" t="s">
        <v>202</v>
      </c>
      <c r="J3" t="s">
        <v>203</v>
      </c>
      <c r="K3" t="s">
        <v>204</v>
      </c>
      <c r="L3" t="s">
        <v>205</v>
      </c>
      <c r="M3" t="s">
        <v>206</v>
      </c>
      <c r="N3" t="s">
        <v>182</v>
      </c>
    </row>
    <row r="4" spans="3:27" ht="12.75">
      <c r="C4" t="s">
        <v>144</v>
      </c>
      <c r="D4">
        <v>1</v>
      </c>
      <c r="E4">
        <v>-0.477629791983721</v>
      </c>
      <c r="F4">
        <v>0.153749720042394</v>
      </c>
      <c r="G4">
        <v>-0.38771907711387</v>
      </c>
      <c r="H4">
        <v>-0.520713835189702</v>
      </c>
      <c r="I4">
        <v>0.960584674870458</v>
      </c>
      <c r="J4">
        <v>0.06374025143766</v>
      </c>
      <c r="K4">
        <v>0.160541271652594</v>
      </c>
      <c r="L4">
        <v>-0.103059663298939</v>
      </c>
      <c r="M4">
        <v>0.23310174712197</v>
      </c>
      <c r="N4">
        <v>-0.807992133343215</v>
      </c>
      <c r="Q4">
        <v>1</v>
      </c>
      <c r="R4">
        <v>1.4697880352E-05</v>
      </c>
      <c r="S4">
        <v>0.187840734875359</v>
      </c>
      <c r="T4">
        <v>0.000996296463633</v>
      </c>
      <c r="U4">
        <v>1.675872509E-06</v>
      </c>
      <c r="V4">
        <v>0</v>
      </c>
      <c r="W4">
        <v>0.586931354597453</v>
      </c>
      <c r="X4">
        <v>0.168846611844835</v>
      </c>
      <c r="Y4">
        <v>0.378925307248566</v>
      </c>
      <c r="Z4">
        <v>0.044153412887678</v>
      </c>
      <c r="AA4">
        <v>0</v>
      </c>
    </row>
    <row r="5" spans="3:27" ht="12.75">
      <c r="C5" t="s">
        <v>198</v>
      </c>
      <c r="D5">
        <v>-0.477629791983721</v>
      </c>
      <c r="E5">
        <v>1</v>
      </c>
      <c r="F5">
        <v>0.236380660975137</v>
      </c>
      <c r="G5">
        <v>0.443609423058882</v>
      </c>
      <c r="H5">
        <v>0.080584858579096</v>
      </c>
      <c r="I5">
        <v>-0.445162890483859</v>
      </c>
      <c r="J5">
        <v>0.423539496563897</v>
      </c>
      <c r="K5">
        <v>-0.231239693183375</v>
      </c>
      <c r="L5">
        <v>-0.137347462835041</v>
      </c>
      <c r="M5">
        <v>0.037147779792326</v>
      </c>
      <c r="N5">
        <v>0.532236681313896</v>
      </c>
      <c r="Q5">
        <v>1.4697880352E-05</v>
      </c>
      <c r="R5">
        <v>1</v>
      </c>
      <c r="S5">
        <v>0.022538249183387</v>
      </c>
      <c r="T5">
        <v>2.3750405289E-05</v>
      </c>
      <c r="U5">
        <v>0.44509508795121</v>
      </c>
      <c r="V5">
        <v>8.73799247E-06</v>
      </c>
      <c r="W5">
        <v>2.5913833443E-05</v>
      </c>
      <c r="X5">
        <v>0.026568558350863</v>
      </c>
      <c r="Y5">
        <v>0.191697025711768</v>
      </c>
      <c r="Z5">
        <v>0.725169260285074</v>
      </c>
      <c r="AA5">
        <v>4.0042472E-08</v>
      </c>
    </row>
    <row r="6" spans="3:27" ht="12.75">
      <c r="C6" t="s">
        <v>199</v>
      </c>
      <c r="D6">
        <v>0.153749720042394</v>
      </c>
      <c r="E6">
        <v>0.236380660975137</v>
      </c>
      <c r="F6">
        <v>1</v>
      </c>
      <c r="G6">
        <v>0.44015420852104</v>
      </c>
      <c r="H6">
        <v>-0.439459361134015</v>
      </c>
      <c r="I6">
        <v>0.186512429533766</v>
      </c>
      <c r="J6">
        <v>0.935176433140325</v>
      </c>
      <c r="K6">
        <v>0.132644244535213</v>
      </c>
      <c r="L6">
        <v>-0.283435025087772</v>
      </c>
      <c r="M6">
        <v>0.936777335069984</v>
      </c>
      <c r="N6">
        <v>-0.058126542801302</v>
      </c>
      <c r="Q6">
        <v>0.187840734875359</v>
      </c>
      <c r="R6">
        <v>0.022538249183387</v>
      </c>
      <c r="S6">
        <v>1</v>
      </c>
      <c r="T6">
        <v>2.7944288577E-05</v>
      </c>
      <c r="U6">
        <v>1.1724209355E-05</v>
      </c>
      <c r="V6">
        <v>0.075049725743383</v>
      </c>
      <c r="W6">
        <v>0</v>
      </c>
      <c r="X6">
        <v>0.207502950880074</v>
      </c>
      <c r="Y6">
        <v>0.006184652178214</v>
      </c>
      <c r="Z6">
        <v>0</v>
      </c>
      <c r="AA6">
        <v>0.579962813888498</v>
      </c>
    </row>
    <row r="7" spans="3:27" ht="12.75">
      <c r="C7" t="s">
        <v>200</v>
      </c>
      <c r="D7">
        <v>-0.38771907711387</v>
      </c>
      <c r="E7">
        <v>0.443609423058882</v>
      </c>
      <c r="F7">
        <v>0.44015420852104</v>
      </c>
      <c r="G7">
        <v>1</v>
      </c>
      <c r="H7">
        <v>-0.112599654575328</v>
      </c>
      <c r="I7">
        <v>-0.423523080700724</v>
      </c>
      <c r="J7">
        <v>0.394937207884028</v>
      </c>
      <c r="K7">
        <v>-0.047236000301589</v>
      </c>
      <c r="L7">
        <v>-0.1676499895525</v>
      </c>
      <c r="M7">
        <v>0.44075059293688</v>
      </c>
      <c r="N7">
        <v>0.641923409311322</v>
      </c>
      <c r="Q7">
        <v>0.000996296463633</v>
      </c>
      <c r="R7">
        <v>2.3750405289E-05</v>
      </c>
      <c r="S7">
        <v>2.7944288577E-05</v>
      </c>
      <c r="T7">
        <v>1</v>
      </c>
      <c r="U7">
        <v>0.310820542756857</v>
      </c>
      <c r="V7">
        <v>6.6231002397E-05</v>
      </c>
      <c r="W7">
        <v>0.000219990616422</v>
      </c>
      <c r="X7">
        <v>0.671528702512879</v>
      </c>
      <c r="Y7">
        <v>0.12978635434373</v>
      </c>
      <c r="Z7">
        <v>3.044366782E-05</v>
      </c>
      <c r="AA7">
        <v>2.0801E-11</v>
      </c>
    </row>
    <row r="8" spans="3:27" ht="12.75">
      <c r="C8" t="s">
        <v>201</v>
      </c>
      <c r="D8">
        <v>-0.520713835189702</v>
      </c>
      <c r="E8">
        <v>0.080584858579096</v>
      </c>
      <c r="F8">
        <v>-0.439459361134015</v>
      </c>
      <c r="G8">
        <v>-0.112599654575328</v>
      </c>
      <c r="H8">
        <v>1</v>
      </c>
      <c r="I8">
        <v>-0.393059042608447</v>
      </c>
      <c r="J8">
        <v>-0.41133594387334</v>
      </c>
      <c r="K8">
        <v>-0.049122507095453</v>
      </c>
      <c r="L8">
        <v>0.453638941846122</v>
      </c>
      <c r="M8">
        <v>-0.45546203035095</v>
      </c>
      <c r="N8">
        <v>0.194067625757914</v>
      </c>
      <c r="Q8">
        <v>1.675872509E-06</v>
      </c>
      <c r="R8">
        <v>0.44509508795121</v>
      </c>
      <c r="S8">
        <v>1.1724209355E-05</v>
      </c>
      <c r="T8">
        <v>0.310820542756857</v>
      </c>
      <c r="U8">
        <v>1</v>
      </c>
      <c r="V8">
        <v>0.00010629621664</v>
      </c>
      <c r="W8">
        <v>4.6354213242E-05</v>
      </c>
      <c r="X8">
        <v>0.641927641559288</v>
      </c>
      <c r="Y8">
        <v>5.589692193E-06</v>
      </c>
      <c r="Z8">
        <v>5.069608507E-06</v>
      </c>
      <c r="AA8">
        <v>0.063789904347414</v>
      </c>
    </row>
    <row r="9" spans="3:27" ht="12.75">
      <c r="C9" t="s">
        <v>202</v>
      </c>
      <c r="D9">
        <v>0.960584674870458</v>
      </c>
      <c r="E9">
        <v>-0.445162890483859</v>
      </c>
      <c r="F9">
        <v>0.186512429533766</v>
      </c>
      <c r="G9">
        <v>-0.423523080700724</v>
      </c>
      <c r="H9">
        <v>-0.393059042608447</v>
      </c>
      <c r="I9">
        <v>1</v>
      </c>
      <c r="J9">
        <v>0.096070616521844</v>
      </c>
      <c r="K9">
        <v>0.242632892565387</v>
      </c>
      <c r="L9">
        <v>-0.116031439704697</v>
      </c>
      <c r="M9">
        <v>0.255432305082304</v>
      </c>
      <c r="N9">
        <v>-0.856455056448905</v>
      </c>
      <c r="Q9">
        <v>0</v>
      </c>
      <c r="R9">
        <v>8.73799247E-06</v>
      </c>
      <c r="S9">
        <v>0.075049725743383</v>
      </c>
      <c r="T9">
        <v>6.6231002397E-05</v>
      </c>
      <c r="U9">
        <v>0.00010629621664</v>
      </c>
      <c r="V9">
        <v>1</v>
      </c>
      <c r="W9">
        <v>0.362301998160897</v>
      </c>
      <c r="X9">
        <v>0.019786545936669</v>
      </c>
      <c r="Y9">
        <v>0.270703948556648</v>
      </c>
      <c r="Z9">
        <v>0.013993324372928</v>
      </c>
      <c r="AA9">
        <v>0</v>
      </c>
    </row>
    <row r="10" spans="3:27" ht="12.75">
      <c r="C10" t="s">
        <v>203</v>
      </c>
      <c r="D10">
        <v>0.06374025143766</v>
      </c>
      <c r="E10">
        <v>0.423539496563897</v>
      </c>
      <c r="F10">
        <v>0.935176433140325</v>
      </c>
      <c r="G10">
        <v>0.394937207884028</v>
      </c>
      <c r="H10">
        <v>-0.41133594387334</v>
      </c>
      <c r="I10">
        <v>0.096070616521844</v>
      </c>
      <c r="J10">
        <v>1</v>
      </c>
      <c r="K10">
        <v>-0.024677970620329</v>
      </c>
      <c r="L10">
        <v>-0.276310617965639</v>
      </c>
      <c r="M10">
        <v>0.760769895939336</v>
      </c>
      <c r="N10">
        <v>0.032857252894528</v>
      </c>
      <c r="Q10">
        <v>0.586931354597453</v>
      </c>
      <c r="R10">
        <v>2.5913833443E-05</v>
      </c>
      <c r="S10">
        <v>0</v>
      </c>
      <c r="T10">
        <v>0.000219990616422</v>
      </c>
      <c r="U10">
        <v>4.6354213242E-05</v>
      </c>
      <c r="V10">
        <v>0.362301998160897</v>
      </c>
      <c r="W10">
        <v>1</v>
      </c>
      <c r="X10">
        <v>0.815371640067833</v>
      </c>
      <c r="Y10">
        <v>0.00767230460191</v>
      </c>
      <c r="Z10">
        <v>0</v>
      </c>
      <c r="AA10">
        <v>0.755853343440569</v>
      </c>
    </row>
    <row r="11" spans="3:27" ht="12.75">
      <c r="C11" t="s">
        <v>204</v>
      </c>
      <c r="D11">
        <v>0.160541271652594</v>
      </c>
      <c r="E11">
        <v>-0.231239693183375</v>
      </c>
      <c r="F11">
        <v>0.132644244535213</v>
      </c>
      <c r="G11">
        <v>-0.047236000301589</v>
      </c>
      <c r="H11">
        <v>-0.049122507095453</v>
      </c>
      <c r="I11">
        <v>0.242632892565387</v>
      </c>
      <c r="J11">
        <v>-0.024677970620329</v>
      </c>
      <c r="K11">
        <v>1</v>
      </c>
      <c r="L11">
        <v>-0.024033468991213</v>
      </c>
      <c r="M11">
        <v>0.256429160786606</v>
      </c>
      <c r="N11">
        <v>-0.267694350731377</v>
      </c>
      <c r="Q11">
        <v>0.168846611844835</v>
      </c>
      <c r="R11">
        <v>0.026568558350863</v>
      </c>
      <c r="S11">
        <v>0.207502950880074</v>
      </c>
      <c r="T11">
        <v>0.671528702512879</v>
      </c>
      <c r="U11">
        <v>0.641927641559288</v>
      </c>
      <c r="V11">
        <v>0.019786545936669</v>
      </c>
      <c r="W11">
        <v>0.815371640067833</v>
      </c>
      <c r="X11">
        <v>1</v>
      </c>
      <c r="Y11">
        <v>0.820111216608947</v>
      </c>
      <c r="Z11">
        <v>0.013611402802259</v>
      </c>
      <c r="AA11">
        <v>0.0098859537845</v>
      </c>
    </row>
    <row r="12" spans="3:27" ht="12.75">
      <c r="C12" t="s">
        <v>205</v>
      </c>
      <c r="D12">
        <v>-0.103059663298939</v>
      </c>
      <c r="E12">
        <v>-0.137347462835041</v>
      </c>
      <c r="F12">
        <v>-0.283435025087772</v>
      </c>
      <c r="G12">
        <v>-0.1676499895525</v>
      </c>
      <c r="H12">
        <v>0.453638941846122</v>
      </c>
      <c r="I12">
        <v>-0.116031439704697</v>
      </c>
      <c r="J12">
        <v>-0.276310617965639</v>
      </c>
      <c r="K12">
        <v>-0.024033468991213</v>
      </c>
      <c r="L12">
        <v>1</v>
      </c>
      <c r="M12">
        <v>-0.37822310923938</v>
      </c>
      <c r="N12">
        <v>-0.027836939783309</v>
      </c>
      <c r="Q12">
        <v>0.378925307248566</v>
      </c>
      <c r="R12">
        <v>0.191697025711768</v>
      </c>
      <c r="S12">
        <v>0.006184652178214</v>
      </c>
      <c r="T12">
        <v>0.12978635434373</v>
      </c>
      <c r="U12">
        <v>5.589692193E-06</v>
      </c>
      <c r="V12">
        <v>0.270703948556648</v>
      </c>
      <c r="W12">
        <v>0.00767230460191</v>
      </c>
      <c r="X12">
        <v>0.820111216608947</v>
      </c>
      <c r="Y12">
        <v>1</v>
      </c>
      <c r="Z12">
        <v>0.000201384853172</v>
      </c>
      <c r="AA12">
        <v>0.792240017045191</v>
      </c>
    </row>
    <row r="13" spans="3:27" ht="12.75">
      <c r="C13" t="s">
        <v>206</v>
      </c>
      <c r="D13">
        <v>0.23310174712197</v>
      </c>
      <c r="E13">
        <v>0.037147779792326</v>
      </c>
      <c r="F13">
        <v>0.936777335069984</v>
      </c>
      <c r="G13">
        <v>0.44075059293688</v>
      </c>
      <c r="H13">
        <v>-0.45546203035095</v>
      </c>
      <c r="I13">
        <v>0.255432305082304</v>
      </c>
      <c r="J13">
        <v>0.760769895939336</v>
      </c>
      <c r="K13">
        <v>0.256429160786606</v>
      </c>
      <c r="L13">
        <v>-0.37822310923938</v>
      </c>
      <c r="M13">
        <v>1</v>
      </c>
      <c r="N13">
        <v>-0.125486971681636</v>
      </c>
      <c r="Q13">
        <v>0.044153412887678</v>
      </c>
      <c r="R13">
        <v>0.725169260285074</v>
      </c>
      <c r="S13">
        <v>0</v>
      </c>
      <c r="T13">
        <v>3.044366782E-05</v>
      </c>
      <c r="U13">
        <v>5.069608507E-06</v>
      </c>
      <c r="V13">
        <v>0.013993324372928</v>
      </c>
      <c r="W13">
        <v>0</v>
      </c>
      <c r="X13">
        <v>0.013611402802259</v>
      </c>
      <c r="Y13">
        <v>0.000201384853172</v>
      </c>
      <c r="Z13">
        <v>1</v>
      </c>
      <c r="AA13">
        <v>0.23330437461161</v>
      </c>
    </row>
    <row r="14" spans="3:27" ht="12.75">
      <c r="C14" t="s">
        <v>182</v>
      </c>
      <c r="D14">
        <v>-0.807992133343215</v>
      </c>
      <c r="E14">
        <v>0.532236681313896</v>
      </c>
      <c r="F14">
        <v>-0.058126542801302</v>
      </c>
      <c r="G14">
        <v>0.641923409311322</v>
      </c>
      <c r="H14">
        <v>0.194067625757914</v>
      </c>
      <c r="I14">
        <v>-0.856455056448905</v>
      </c>
      <c r="J14">
        <v>0.032857252894528</v>
      </c>
      <c r="K14">
        <v>-0.267694350731377</v>
      </c>
      <c r="L14">
        <v>-0.027836939783309</v>
      </c>
      <c r="M14">
        <v>-0.125486971681636</v>
      </c>
      <c r="N14">
        <v>1</v>
      </c>
      <c r="Q14">
        <v>0</v>
      </c>
      <c r="R14">
        <v>4.0042472E-08</v>
      </c>
      <c r="S14">
        <v>0.579962813888498</v>
      </c>
      <c r="T14">
        <v>2.0801E-11</v>
      </c>
      <c r="U14">
        <v>0.063789904347414</v>
      </c>
      <c r="V14">
        <v>0</v>
      </c>
      <c r="W14">
        <v>0.755853343440569</v>
      </c>
      <c r="X14">
        <v>0.0098859537845</v>
      </c>
      <c r="Y14">
        <v>0.792240017045191</v>
      </c>
      <c r="Z14">
        <v>0.23330437461161</v>
      </c>
      <c r="AA14">
        <v>1</v>
      </c>
    </row>
    <row r="16" ht="13.5" thickBot="1"/>
    <row r="17" spans="3:14" ht="13.5" thickTop="1">
      <c r="C17" s="10"/>
      <c r="D17" s="11" t="s">
        <v>197</v>
      </c>
      <c r="E17" s="11" t="s">
        <v>198</v>
      </c>
      <c r="F17" s="11" t="s">
        <v>199</v>
      </c>
      <c r="G17" s="11" t="s">
        <v>200</v>
      </c>
      <c r="H17" s="11" t="s">
        <v>201</v>
      </c>
      <c r="I17" s="11" t="s">
        <v>202</v>
      </c>
      <c r="J17" s="11" t="s">
        <v>203</v>
      </c>
      <c r="K17" s="11" t="s">
        <v>204</v>
      </c>
      <c r="L17" s="11" t="s">
        <v>205</v>
      </c>
      <c r="M17" s="12" t="s">
        <v>206</v>
      </c>
      <c r="N17" t="s">
        <v>182</v>
      </c>
    </row>
    <row r="18" spans="3:14" ht="12.75">
      <c r="C18" s="13" t="s">
        <v>197</v>
      </c>
      <c r="D18" s="20">
        <f>IF(Q4&lt;0.05,CONCATENATE(ROUND(D4,2),"*"),ROUND(D4,2))</f>
        <v>1</v>
      </c>
      <c r="E18" s="21" t="str">
        <f aca="true" t="shared" si="0" ref="E18:N28">IF(R4&lt;0.05,CONCATENATE(ROUND(E4,2),"*"),ROUND(E4,2))</f>
        <v>-0.48*</v>
      </c>
      <c r="F18" s="21">
        <f t="shared" si="0"/>
        <v>0.15</v>
      </c>
      <c r="G18" s="21" t="str">
        <f t="shared" si="0"/>
        <v>-0.39*</v>
      </c>
      <c r="H18" s="21" t="str">
        <f t="shared" si="0"/>
        <v>-0.52*</v>
      </c>
      <c r="I18" s="21" t="str">
        <f t="shared" si="0"/>
        <v>0.96*</v>
      </c>
      <c r="J18" s="21">
        <f t="shared" si="0"/>
        <v>0.06</v>
      </c>
      <c r="K18" s="21">
        <f t="shared" si="0"/>
        <v>0.16</v>
      </c>
      <c r="L18" s="21">
        <f t="shared" si="0"/>
        <v>-0.1</v>
      </c>
      <c r="M18" s="22" t="str">
        <f t="shared" si="0"/>
        <v>0.23*</v>
      </c>
      <c r="N18" s="8" t="str">
        <f t="shared" si="0"/>
        <v>-0.81*</v>
      </c>
    </row>
    <row r="19" spans="3:14" ht="12.75">
      <c r="C19" s="13" t="s">
        <v>198</v>
      </c>
      <c r="D19" s="23" t="str">
        <f aca="true" t="shared" si="1" ref="D19:D28">IF(Q5&lt;0.05,CONCATENATE(ROUND(D5,2),"*"),ROUND(D5,2))</f>
        <v>-0.48*</v>
      </c>
      <c r="E19" s="14">
        <f t="shared" si="0"/>
        <v>1</v>
      </c>
      <c r="F19" s="14" t="str">
        <f t="shared" si="0"/>
        <v>0.24*</v>
      </c>
      <c r="G19" s="14" t="str">
        <f t="shared" si="0"/>
        <v>0.44*</v>
      </c>
      <c r="H19" s="14">
        <f t="shared" si="0"/>
        <v>0.08</v>
      </c>
      <c r="I19" s="14" t="str">
        <f t="shared" si="0"/>
        <v>-0.45*</v>
      </c>
      <c r="J19" s="14" t="str">
        <f t="shared" si="0"/>
        <v>0.42*</v>
      </c>
      <c r="K19" s="14" t="str">
        <f t="shared" si="0"/>
        <v>-0.23*</v>
      </c>
      <c r="L19" s="14">
        <f t="shared" si="0"/>
        <v>-0.14</v>
      </c>
      <c r="M19" s="15">
        <f t="shared" si="0"/>
        <v>0.04</v>
      </c>
      <c r="N19" s="8" t="str">
        <f t="shared" si="0"/>
        <v>0.53*</v>
      </c>
    </row>
    <row r="20" spans="3:14" ht="12.75">
      <c r="C20" s="13" t="s">
        <v>199</v>
      </c>
      <c r="D20" s="23">
        <f t="shared" si="1"/>
        <v>0.15</v>
      </c>
      <c r="E20" s="16" t="str">
        <f t="shared" si="0"/>
        <v>0.24*</v>
      </c>
      <c r="F20" s="14">
        <f t="shared" si="0"/>
        <v>1</v>
      </c>
      <c r="G20" s="14" t="str">
        <f t="shared" si="0"/>
        <v>0.44*</v>
      </c>
      <c r="H20" s="14" t="str">
        <f t="shared" si="0"/>
        <v>-0.44*</v>
      </c>
      <c r="I20" s="14">
        <f t="shared" si="0"/>
        <v>0.19</v>
      </c>
      <c r="J20" s="14" t="str">
        <f t="shared" si="0"/>
        <v>0.94*</v>
      </c>
      <c r="K20" s="14">
        <f t="shared" si="0"/>
        <v>0.13</v>
      </c>
      <c r="L20" s="14" t="str">
        <f t="shared" si="0"/>
        <v>-0.28*</v>
      </c>
      <c r="M20" s="15" t="str">
        <f t="shared" si="0"/>
        <v>0.94*</v>
      </c>
      <c r="N20" s="8">
        <f t="shared" si="0"/>
        <v>-0.06</v>
      </c>
    </row>
    <row r="21" spans="3:14" ht="12.75">
      <c r="C21" s="13" t="s">
        <v>200</v>
      </c>
      <c r="D21" s="23" t="str">
        <f t="shared" si="1"/>
        <v>-0.39*</v>
      </c>
      <c r="E21" s="16" t="str">
        <f t="shared" si="0"/>
        <v>0.44*</v>
      </c>
      <c r="F21" s="16" t="str">
        <f t="shared" si="0"/>
        <v>0.44*</v>
      </c>
      <c r="G21" s="14">
        <f t="shared" si="0"/>
        <v>1</v>
      </c>
      <c r="H21" s="14">
        <f t="shared" si="0"/>
        <v>-0.11</v>
      </c>
      <c r="I21" s="14" t="str">
        <f t="shared" si="0"/>
        <v>-0.42*</v>
      </c>
      <c r="J21" s="14" t="str">
        <f t="shared" si="0"/>
        <v>0.39*</v>
      </c>
      <c r="K21" s="14">
        <f t="shared" si="0"/>
        <v>-0.05</v>
      </c>
      <c r="L21" s="14">
        <f t="shared" si="0"/>
        <v>-0.17</v>
      </c>
      <c r="M21" s="15" t="str">
        <f t="shared" si="0"/>
        <v>0.44*</v>
      </c>
      <c r="N21" s="8" t="str">
        <f t="shared" si="0"/>
        <v>0.64*</v>
      </c>
    </row>
    <row r="22" spans="3:14" ht="12.75">
      <c r="C22" s="13" t="s">
        <v>201</v>
      </c>
      <c r="D22" s="23" t="str">
        <f t="shared" si="1"/>
        <v>-0.52*</v>
      </c>
      <c r="E22" s="16">
        <f t="shared" si="0"/>
        <v>0.08</v>
      </c>
      <c r="F22" s="16" t="str">
        <f t="shared" si="0"/>
        <v>-0.44*</v>
      </c>
      <c r="G22" s="16">
        <f t="shared" si="0"/>
        <v>-0.11</v>
      </c>
      <c r="H22" s="14">
        <f t="shared" si="0"/>
        <v>1</v>
      </c>
      <c r="I22" s="14" t="str">
        <f t="shared" si="0"/>
        <v>-0.39*</v>
      </c>
      <c r="J22" s="14" t="str">
        <f t="shared" si="0"/>
        <v>-0.41*</v>
      </c>
      <c r="K22" s="14">
        <f t="shared" si="0"/>
        <v>-0.05</v>
      </c>
      <c r="L22" s="14" t="str">
        <f t="shared" si="0"/>
        <v>0.45*</v>
      </c>
      <c r="M22" s="15" t="str">
        <f t="shared" si="0"/>
        <v>-0.46*</v>
      </c>
      <c r="N22" s="8">
        <f t="shared" si="0"/>
        <v>0.19</v>
      </c>
    </row>
    <row r="23" spans="3:14" ht="12.75">
      <c r="C23" s="13" t="s">
        <v>202</v>
      </c>
      <c r="D23" s="23" t="str">
        <f t="shared" si="1"/>
        <v>0.96*</v>
      </c>
      <c r="E23" s="16" t="str">
        <f t="shared" si="0"/>
        <v>-0.45*</v>
      </c>
      <c r="F23" s="16">
        <f t="shared" si="0"/>
        <v>0.19</v>
      </c>
      <c r="G23" s="16" t="str">
        <f t="shared" si="0"/>
        <v>-0.42*</v>
      </c>
      <c r="H23" s="16" t="str">
        <f t="shared" si="0"/>
        <v>-0.39*</v>
      </c>
      <c r="I23" s="14">
        <f t="shared" si="0"/>
        <v>1</v>
      </c>
      <c r="J23" s="14">
        <f t="shared" si="0"/>
        <v>0.1</v>
      </c>
      <c r="K23" s="14" t="str">
        <f t="shared" si="0"/>
        <v>0.24*</v>
      </c>
      <c r="L23" s="14">
        <f t="shared" si="0"/>
        <v>-0.12</v>
      </c>
      <c r="M23" s="15" t="str">
        <f t="shared" si="0"/>
        <v>0.26*</v>
      </c>
      <c r="N23" s="8" t="str">
        <f t="shared" si="0"/>
        <v>-0.86*</v>
      </c>
    </row>
    <row r="24" spans="3:14" ht="12.75">
      <c r="C24" s="13" t="s">
        <v>203</v>
      </c>
      <c r="D24" s="23">
        <f t="shared" si="1"/>
        <v>0.06</v>
      </c>
      <c r="E24" s="16" t="str">
        <f t="shared" si="0"/>
        <v>0.42*</v>
      </c>
      <c r="F24" s="16" t="str">
        <f t="shared" si="0"/>
        <v>0.94*</v>
      </c>
      <c r="G24" s="16" t="str">
        <f t="shared" si="0"/>
        <v>0.39*</v>
      </c>
      <c r="H24" s="16" t="str">
        <f t="shared" si="0"/>
        <v>-0.41*</v>
      </c>
      <c r="I24" s="16">
        <f t="shared" si="0"/>
        <v>0.1</v>
      </c>
      <c r="J24" s="14">
        <f t="shared" si="0"/>
        <v>1</v>
      </c>
      <c r="K24" s="14">
        <f t="shared" si="0"/>
        <v>-0.02</v>
      </c>
      <c r="L24" s="14" t="str">
        <f t="shared" si="0"/>
        <v>-0.28*</v>
      </c>
      <c r="M24" s="15" t="str">
        <f t="shared" si="0"/>
        <v>0.76*</v>
      </c>
      <c r="N24" s="8">
        <f t="shared" si="0"/>
        <v>0.03</v>
      </c>
    </row>
    <row r="25" spans="3:14" ht="12.75">
      <c r="C25" s="13" t="s">
        <v>204</v>
      </c>
      <c r="D25" s="23">
        <f t="shared" si="1"/>
        <v>0.16</v>
      </c>
      <c r="E25" s="16" t="str">
        <f t="shared" si="0"/>
        <v>-0.23*</v>
      </c>
      <c r="F25" s="16">
        <f t="shared" si="0"/>
        <v>0.13</v>
      </c>
      <c r="G25" s="16">
        <f t="shared" si="0"/>
        <v>-0.05</v>
      </c>
      <c r="H25" s="16">
        <f t="shared" si="0"/>
        <v>-0.05</v>
      </c>
      <c r="I25" s="16" t="str">
        <f t="shared" si="0"/>
        <v>0.24*</v>
      </c>
      <c r="J25" s="16">
        <f t="shared" si="0"/>
        <v>-0.02</v>
      </c>
      <c r="K25" s="14">
        <f t="shared" si="0"/>
        <v>1</v>
      </c>
      <c r="L25" s="14">
        <f t="shared" si="0"/>
        <v>-0.02</v>
      </c>
      <c r="M25" s="15" t="str">
        <f t="shared" si="0"/>
        <v>0.26*</v>
      </c>
      <c r="N25" s="8" t="str">
        <f t="shared" si="0"/>
        <v>-0.27*</v>
      </c>
    </row>
    <row r="26" spans="3:15" ht="12.75">
      <c r="C26" s="13" t="s">
        <v>205</v>
      </c>
      <c r="D26" s="23">
        <f t="shared" si="1"/>
        <v>-0.1</v>
      </c>
      <c r="E26" s="16">
        <f t="shared" si="0"/>
        <v>-0.14</v>
      </c>
      <c r="F26" s="16" t="str">
        <f t="shared" si="0"/>
        <v>-0.28*</v>
      </c>
      <c r="G26" s="16">
        <f t="shared" si="0"/>
        <v>-0.17</v>
      </c>
      <c r="H26" s="16" t="str">
        <f t="shared" si="0"/>
        <v>0.45*</v>
      </c>
      <c r="I26" s="16">
        <f t="shared" si="0"/>
        <v>-0.12</v>
      </c>
      <c r="J26" s="16" t="str">
        <f t="shared" si="0"/>
        <v>-0.28*</v>
      </c>
      <c r="K26" s="16">
        <f t="shared" si="0"/>
        <v>-0.02</v>
      </c>
      <c r="L26" s="14">
        <f t="shared" si="0"/>
        <v>1</v>
      </c>
      <c r="M26" s="15" t="str">
        <f t="shared" si="0"/>
        <v>-0.38*</v>
      </c>
      <c r="N26" s="8">
        <f t="shared" si="0"/>
        <v>-0.03</v>
      </c>
      <c r="O26" s="9"/>
    </row>
    <row r="27" spans="3:14" ht="12.75">
      <c r="C27" s="13" t="s">
        <v>206</v>
      </c>
      <c r="D27" s="23" t="str">
        <f t="shared" si="1"/>
        <v>0.23*</v>
      </c>
      <c r="E27" s="16">
        <f t="shared" si="0"/>
        <v>0.04</v>
      </c>
      <c r="F27" s="16" t="str">
        <f t="shared" si="0"/>
        <v>0.94*</v>
      </c>
      <c r="G27" s="16" t="str">
        <f t="shared" si="0"/>
        <v>0.44*</v>
      </c>
      <c r="H27" s="16" t="str">
        <f t="shared" si="0"/>
        <v>-0.46*</v>
      </c>
      <c r="I27" s="16" t="str">
        <f t="shared" si="0"/>
        <v>0.26*</v>
      </c>
      <c r="J27" s="16" t="str">
        <f t="shared" si="0"/>
        <v>0.76*</v>
      </c>
      <c r="K27" s="16" t="str">
        <f t="shared" si="0"/>
        <v>0.26*</v>
      </c>
      <c r="L27" s="16" t="str">
        <f t="shared" si="0"/>
        <v>-0.38*</v>
      </c>
      <c r="M27" s="15">
        <f t="shared" si="0"/>
        <v>1</v>
      </c>
      <c r="N27" s="8">
        <f t="shared" si="0"/>
        <v>-0.13</v>
      </c>
    </row>
    <row r="28" spans="3:14" ht="13.5" thickBot="1">
      <c r="C28" s="17" t="s">
        <v>182</v>
      </c>
      <c r="D28" s="24" t="str">
        <f t="shared" si="1"/>
        <v>-0.81*</v>
      </c>
      <c r="E28" s="18" t="str">
        <f t="shared" si="0"/>
        <v>0.53*</v>
      </c>
      <c r="F28" s="18">
        <f t="shared" si="0"/>
        <v>-0.06</v>
      </c>
      <c r="G28" s="18" t="str">
        <f t="shared" si="0"/>
        <v>0.64*</v>
      </c>
      <c r="H28" s="18">
        <f t="shared" si="0"/>
        <v>0.19</v>
      </c>
      <c r="I28" s="18" t="str">
        <f t="shared" si="0"/>
        <v>-0.86*</v>
      </c>
      <c r="J28" s="18">
        <f t="shared" si="0"/>
        <v>0.03</v>
      </c>
      <c r="K28" s="18" t="str">
        <f t="shared" si="0"/>
        <v>-0.27*</v>
      </c>
      <c r="L28" s="18">
        <f t="shared" si="0"/>
        <v>-0.03</v>
      </c>
      <c r="M28" s="19">
        <f t="shared" si="0"/>
        <v>-0.13</v>
      </c>
      <c r="N28" s="8">
        <f t="shared" si="0"/>
        <v>1</v>
      </c>
    </row>
    <row r="29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AA28"/>
  <sheetViews>
    <sheetView workbookViewId="0" topLeftCell="A8">
      <selection activeCell="M17" sqref="C17:M28"/>
    </sheetView>
  </sheetViews>
  <sheetFormatPr defaultColWidth="9.140625" defaultRowHeight="12.75"/>
  <cols>
    <col min="3" max="13" width="5.8515625" style="0" customWidth="1"/>
  </cols>
  <sheetData>
    <row r="4" spans="4:27" ht="12.75">
      <c r="D4">
        <v>1</v>
      </c>
      <c r="E4">
        <v>-0.554988070682194</v>
      </c>
      <c r="F4">
        <v>-0.091536445533403</v>
      </c>
      <c r="G4">
        <v>-0.593484756493824</v>
      </c>
      <c r="H4">
        <v>-0.518867171365194</v>
      </c>
      <c r="I4">
        <v>0.720503908192435</v>
      </c>
      <c r="J4">
        <v>0.063025037979591</v>
      </c>
      <c r="K4">
        <v>0.54364194234265</v>
      </c>
      <c r="L4">
        <v>-0.408423502258555</v>
      </c>
      <c r="M4">
        <v>-0.426799914450531</v>
      </c>
      <c r="N4">
        <v>-0.848524903579636</v>
      </c>
      <c r="Q4">
        <v>1</v>
      </c>
      <c r="R4">
        <v>5.09617514E-07</v>
      </c>
      <c r="S4">
        <v>0.447729844063321</v>
      </c>
      <c r="T4">
        <v>4.909854E-08</v>
      </c>
      <c r="U4">
        <v>3.557724533E-06</v>
      </c>
      <c r="V4">
        <v>1.406E-12</v>
      </c>
      <c r="W4">
        <v>0.60156471067394</v>
      </c>
      <c r="X4">
        <v>9.61577816E-07</v>
      </c>
      <c r="Y4">
        <v>0.00040640572596</v>
      </c>
      <c r="Z4">
        <v>0.000205899666781</v>
      </c>
      <c r="AA4">
        <v>0</v>
      </c>
    </row>
    <row r="5" spans="4:27" ht="12.75">
      <c r="D5">
        <v>-0.554988070682194</v>
      </c>
      <c r="E5">
        <v>1</v>
      </c>
      <c r="F5">
        <v>0.757992215207213</v>
      </c>
      <c r="G5">
        <v>0.223096400477131</v>
      </c>
      <c r="H5">
        <v>-0.240791681858502</v>
      </c>
      <c r="I5">
        <v>-0.33145000872689</v>
      </c>
      <c r="J5">
        <v>0.650105404105143</v>
      </c>
      <c r="K5">
        <v>-0.036040326821355</v>
      </c>
      <c r="L5">
        <v>0.348641156542563</v>
      </c>
      <c r="M5">
        <v>0.864794450799942</v>
      </c>
      <c r="N5">
        <v>0.267476442308012</v>
      </c>
      <c r="Q5">
        <v>5.09617514E-07</v>
      </c>
      <c r="R5">
        <v>1</v>
      </c>
      <c r="S5">
        <v>5E-15</v>
      </c>
      <c r="T5">
        <v>0.056052020573817</v>
      </c>
      <c r="U5">
        <v>0.038770197836662</v>
      </c>
      <c r="V5">
        <v>0.003917601959402</v>
      </c>
      <c r="W5">
        <v>3.65811E-10</v>
      </c>
      <c r="X5">
        <v>0.760479265633904</v>
      </c>
      <c r="Y5">
        <v>0.002333050195626</v>
      </c>
      <c r="Z5">
        <v>0</v>
      </c>
      <c r="AA5">
        <v>0.02122843442157</v>
      </c>
    </row>
    <row r="6" spans="4:27" ht="12.75">
      <c r="D6">
        <v>-0.091536445533403</v>
      </c>
      <c r="E6">
        <v>0.757992215207213</v>
      </c>
      <c r="F6">
        <v>1</v>
      </c>
      <c r="G6">
        <v>-0.058398274196419</v>
      </c>
      <c r="H6">
        <v>-0.522516683245975</v>
      </c>
      <c r="I6">
        <v>0.112330546852245</v>
      </c>
      <c r="J6">
        <v>0.976023383178193</v>
      </c>
      <c r="K6">
        <v>0.23075620091118</v>
      </c>
      <c r="L6">
        <v>0.262686081254865</v>
      </c>
      <c r="M6">
        <v>0.858598915873484</v>
      </c>
      <c r="N6">
        <v>-0.237631965455553</v>
      </c>
      <c r="Q6">
        <v>0.447729844063321</v>
      </c>
      <c r="R6">
        <v>5E-15</v>
      </c>
      <c r="S6">
        <v>1</v>
      </c>
      <c r="T6">
        <v>0.621143374642765</v>
      </c>
      <c r="U6">
        <v>1.794500726E-06</v>
      </c>
      <c r="V6">
        <v>0.340654372041519</v>
      </c>
      <c r="W6">
        <v>0</v>
      </c>
      <c r="X6">
        <v>0.047925497023489</v>
      </c>
      <c r="Y6">
        <v>0.023752595496711</v>
      </c>
      <c r="Z6">
        <v>0</v>
      </c>
      <c r="AA6">
        <v>0.041481101262283</v>
      </c>
    </row>
    <row r="7" spans="4:27" ht="12.75">
      <c r="D7">
        <v>-0.593484756493824</v>
      </c>
      <c r="E7">
        <v>0.223096400477131</v>
      </c>
      <c r="F7">
        <v>-0.058398274196419</v>
      </c>
      <c r="G7">
        <v>1</v>
      </c>
      <c r="H7">
        <v>0.569939305930036</v>
      </c>
      <c r="I7">
        <v>-0.578014228446778</v>
      </c>
      <c r="J7">
        <v>-0.155985334457932</v>
      </c>
      <c r="K7">
        <v>-0.199118857056866</v>
      </c>
      <c r="L7">
        <v>0.212476589502849</v>
      </c>
      <c r="M7">
        <v>0.178399822150051</v>
      </c>
      <c r="N7">
        <v>0.746993196084715</v>
      </c>
      <c r="Q7">
        <v>4.909854E-08</v>
      </c>
      <c r="R7">
        <v>0.056052020573817</v>
      </c>
      <c r="S7">
        <v>0.621143374642765</v>
      </c>
      <c r="T7">
        <v>1</v>
      </c>
      <c r="U7">
        <v>1.15699192E-07</v>
      </c>
      <c r="V7">
        <v>6.9426489E-08</v>
      </c>
      <c r="W7">
        <v>0.184464996617431</v>
      </c>
      <c r="X7">
        <v>0.08898039583507</v>
      </c>
      <c r="Y7">
        <v>0.069142301589177</v>
      </c>
      <c r="Z7">
        <v>0.128321486738924</v>
      </c>
      <c r="AA7">
        <v>2.1E-14</v>
      </c>
    </row>
    <row r="8" spans="4:27" ht="12.75">
      <c r="D8">
        <v>-0.518867171365194</v>
      </c>
      <c r="E8">
        <v>-0.240791681858502</v>
      </c>
      <c r="F8">
        <v>-0.522516683245975</v>
      </c>
      <c r="G8">
        <v>0.569939305930036</v>
      </c>
      <c r="H8">
        <v>1</v>
      </c>
      <c r="I8">
        <v>-0.477007801597205</v>
      </c>
      <c r="J8">
        <v>-0.630961120846376</v>
      </c>
      <c r="K8">
        <v>-0.272290508402503</v>
      </c>
      <c r="L8">
        <v>0.317660784303593</v>
      </c>
      <c r="M8">
        <v>-0.190133634496445</v>
      </c>
      <c r="N8">
        <v>0.654612759662769</v>
      </c>
      <c r="Q8">
        <v>3.557724533E-06</v>
      </c>
      <c r="R8">
        <v>0.038770197836662</v>
      </c>
      <c r="S8">
        <v>1.794500726E-06</v>
      </c>
      <c r="T8">
        <v>1.15699192E-07</v>
      </c>
      <c r="U8">
        <v>1</v>
      </c>
      <c r="V8">
        <v>1.7328842484E-05</v>
      </c>
      <c r="W8">
        <v>1.682127E-09</v>
      </c>
      <c r="X8">
        <v>0.018925881420393</v>
      </c>
      <c r="Y8">
        <v>0.00581700093714</v>
      </c>
      <c r="Z8">
        <v>0.104678195340038</v>
      </c>
      <c r="AA8">
        <v>2.514E-10</v>
      </c>
    </row>
    <row r="9" spans="4:27" ht="12.75">
      <c r="D9">
        <v>0.720503908192435</v>
      </c>
      <c r="E9">
        <v>-0.33145000872689</v>
      </c>
      <c r="F9">
        <v>0.112330546852245</v>
      </c>
      <c r="G9">
        <v>-0.578014228446778</v>
      </c>
      <c r="H9">
        <v>-0.477007801597205</v>
      </c>
      <c r="I9">
        <v>1</v>
      </c>
      <c r="J9">
        <v>0.205477065649369</v>
      </c>
      <c r="K9">
        <v>0.465888506553284</v>
      </c>
      <c r="L9">
        <v>-0.224998735996662</v>
      </c>
      <c r="M9">
        <v>-0.122977627894655</v>
      </c>
      <c r="N9">
        <v>-0.752310139888279</v>
      </c>
      <c r="Q9">
        <v>1.406E-12</v>
      </c>
      <c r="R9">
        <v>0.003917601959402</v>
      </c>
      <c r="S9">
        <v>0.340654372041519</v>
      </c>
      <c r="T9">
        <v>6.9426489E-08</v>
      </c>
      <c r="U9">
        <v>1.7328842484E-05</v>
      </c>
      <c r="V9">
        <v>1</v>
      </c>
      <c r="W9">
        <v>0.079040470643287</v>
      </c>
      <c r="X9">
        <v>2.8758089854E-05</v>
      </c>
      <c r="Y9">
        <v>0.053935771337041</v>
      </c>
      <c r="Z9">
        <v>0.296553983702825</v>
      </c>
      <c r="AA9">
        <v>1.1E-14</v>
      </c>
    </row>
    <row r="10" spans="4:27" ht="12.75">
      <c r="D10">
        <v>0.063025037979591</v>
      </c>
      <c r="E10">
        <v>0.650105404105143</v>
      </c>
      <c r="F10">
        <v>0.976023383178193</v>
      </c>
      <c r="G10">
        <v>-0.155985334457932</v>
      </c>
      <c r="H10">
        <v>-0.630961120846376</v>
      </c>
      <c r="I10">
        <v>0.205477065649369</v>
      </c>
      <c r="J10">
        <v>1</v>
      </c>
      <c r="K10">
        <v>0.241892850481699</v>
      </c>
      <c r="L10">
        <v>0.154275791104862</v>
      </c>
      <c r="M10">
        <v>0.728397628009445</v>
      </c>
      <c r="N10">
        <v>-0.36638936576481</v>
      </c>
      <c r="Q10">
        <v>0.60156471067394</v>
      </c>
      <c r="R10">
        <v>3.65811E-10</v>
      </c>
      <c r="S10">
        <v>0</v>
      </c>
      <c r="T10">
        <v>0.184464996617431</v>
      </c>
      <c r="U10">
        <v>1.682127E-09</v>
      </c>
      <c r="V10">
        <v>0.079040470643287</v>
      </c>
      <c r="W10">
        <v>1</v>
      </c>
      <c r="X10">
        <v>0.037860771396582</v>
      </c>
      <c r="Y10">
        <v>0.18938204737003</v>
      </c>
      <c r="Z10">
        <v>1.91E-13</v>
      </c>
      <c r="AA10">
        <v>0.001324717412052</v>
      </c>
    </row>
    <row r="11" spans="4:27" ht="12.75">
      <c r="D11">
        <v>0.54364194234265</v>
      </c>
      <c r="E11">
        <v>-0.036040326821355</v>
      </c>
      <c r="F11">
        <v>0.23075620091118</v>
      </c>
      <c r="G11">
        <v>-0.199118857056866</v>
      </c>
      <c r="H11">
        <v>-0.272290508402503</v>
      </c>
      <c r="I11">
        <v>0.465888506553284</v>
      </c>
      <c r="J11">
        <v>0.241892850481699</v>
      </c>
      <c r="K11">
        <v>1</v>
      </c>
      <c r="L11">
        <v>-0.075509486555081</v>
      </c>
      <c r="M11">
        <v>0.163671168327947</v>
      </c>
      <c r="N11">
        <v>-0.534595295411646</v>
      </c>
      <c r="Q11">
        <v>9.61577816E-07</v>
      </c>
      <c r="R11">
        <v>0.760479265633904</v>
      </c>
      <c r="S11">
        <v>0.047925497023489</v>
      </c>
      <c r="T11">
        <v>0.08898039583507</v>
      </c>
      <c r="U11">
        <v>0.018925881420393</v>
      </c>
      <c r="V11">
        <v>2.8758089854E-05</v>
      </c>
      <c r="W11">
        <v>0.037860771396582</v>
      </c>
      <c r="X11">
        <v>1</v>
      </c>
      <c r="Y11">
        <v>0.522554641998376</v>
      </c>
      <c r="Z11">
        <v>0.163499219845255</v>
      </c>
      <c r="AA11">
        <v>9.28548693E-07</v>
      </c>
    </row>
    <row r="12" spans="4:27" ht="12.75">
      <c r="D12">
        <v>-0.408423502258555</v>
      </c>
      <c r="E12">
        <v>0.348641156542563</v>
      </c>
      <c r="F12">
        <v>0.262686081254865</v>
      </c>
      <c r="G12">
        <v>0.212476589502849</v>
      </c>
      <c r="H12">
        <v>0.317660784303593</v>
      </c>
      <c r="I12">
        <v>-0.224998735996662</v>
      </c>
      <c r="J12">
        <v>0.154275791104862</v>
      </c>
      <c r="K12">
        <v>-0.075509486555081</v>
      </c>
      <c r="L12">
        <v>1</v>
      </c>
      <c r="M12">
        <v>0.381158592484152</v>
      </c>
      <c r="N12">
        <v>0.266876059233</v>
      </c>
      <c r="Q12">
        <v>0.00040640572596</v>
      </c>
      <c r="R12">
        <v>0.002333050195626</v>
      </c>
      <c r="S12">
        <v>0.023752595496711</v>
      </c>
      <c r="T12">
        <v>0.069142301589177</v>
      </c>
      <c r="U12">
        <v>0.00581700093714</v>
      </c>
      <c r="V12">
        <v>0.053935771337041</v>
      </c>
      <c r="W12">
        <v>0.18938204737003</v>
      </c>
      <c r="X12">
        <v>0.522554641998376</v>
      </c>
      <c r="Y12">
        <v>1</v>
      </c>
      <c r="Z12">
        <v>0.000806756473189</v>
      </c>
      <c r="AA12">
        <v>0.021531689805492</v>
      </c>
    </row>
    <row r="13" spans="4:27" ht="12.75">
      <c r="D13">
        <v>-0.426799914450531</v>
      </c>
      <c r="E13">
        <v>0.864794450799942</v>
      </c>
      <c r="F13">
        <v>0.858598915873484</v>
      </c>
      <c r="G13">
        <v>0.178399822150051</v>
      </c>
      <c r="H13">
        <v>-0.190133634496445</v>
      </c>
      <c r="I13">
        <v>-0.122977627894655</v>
      </c>
      <c r="J13">
        <v>0.728397628009445</v>
      </c>
      <c r="K13">
        <v>0.163671168327947</v>
      </c>
      <c r="L13">
        <v>0.381158592484152</v>
      </c>
      <c r="M13">
        <v>1</v>
      </c>
      <c r="N13">
        <v>0.105905265588086</v>
      </c>
      <c r="Q13">
        <v>0.000205899666781</v>
      </c>
      <c r="R13">
        <v>0</v>
      </c>
      <c r="S13">
        <v>0</v>
      </c>
      <c r="T13">
        <v>0.128321486738924</v>
      </c>
      <c r="U13">
        <v>0.104678195340038</v>
      </c>
      <c r="V13">
        <v>0.296553983702825</v>
      </c>
      <c r="W13">
        <v>1.91E-13</v>
      </c>
      <c r="X13">
        <v>0.163499219845255</v>
      </c>
      <c r="Y13">
        <v>0.000806756473189</v>
      </c>
      <c r="Z13">
        <v>1</v>
      </c>
      <c r="AA13">
        <v>0.369158588856343</v>
      </c>
    </row>
    <row r="14" spans="4:27" ht="12.75">
      <c r="D14">
        <v>-0.848524903579636</v>
      </c>
      <c r="E14">
        <v>0.267476442308012</v>
      </c>
      <c r="F14">
        <v>-0.237631965455553</v>
      </c>
      <c r="G14">
        <v>0.746993196084715</v>
      </c>
      <c r="H14">
        <v>0.654612759662769</v>
      </c>
      <c r="I14">
        <v>-0.752310139888279</v>
      </c>
      <c r="J14">
        <v>-0.36638936576481</v>
      </c>
      <c r="K14">
        <v>-0.534595295411646</v>
      </c>
      <c r="L14">
        <v>0.266876059233</v>
      </c>
      <c r="M14">
        <v>0.105905265588086</v>
      </c>
      <c r="N14">
        <v>1</v>
      </c>
      <c r="Q14">
        <v>0</v>
      </c>
      <c r="R14">
        <v>0.02122843442157</v>
      </c>
      <c r="S14">
        <v>0.041481101262283</v>
      </c>
      <c r="T14">
        <v>2.1E-14</v>
      </c>
      <c r="U14">
        <v>2.514E-10</v>
      </c>
      <c r="V14">
        <v>1.1E-14</v>
      </c>
      <c r="W14">
        <v>0.001324717412052</v>
      </c>
      <c r="X14">
        <v>9.28548693E-07</v>
      </c>
      <c r="Y14">
        <v>0.021531689805492</v>
      </c>
      <c r="Z14">
        <v>0.369158588856343</v>
      </c>
      <c r="AA14">
        <v>1</v>
      </c>
    </row>
    <row r="16" ht="13.5" thickBot="1"/>
    <row r="17" spans="3:14" ht="13.5" thickTop="1">
      <c r="C17" s="10"/>
      <c r="D17" s="11" t="s">
        <v>197</v>
      </c>
      <c r="E17" s="11" t="s">
        <v>198</v>
      </c>
      <c r="F17" s="11" t="s">
        <v>199</v>
      </c>
      <c r="G17" s="11" t="s">
        <v>200</v>
      </c>
      <c r="H17" s="11" t="s">
        <v>201</v>
      </c>
      <c r="I17" s="11" t="s">
        <v>202</v>
      </c>
      <c r="J17" s="11" t="s">
        <v>203</v>
      </c>
      <c r="K17" s="11" t="s">
        <v>204</v>
      </c>
      <c r="L17" s="11" t="s">
        <v>205</v>
      </c>
      <c r="M17" s="12" t="s">
        <v>206</v>
      </c>
      <c r="N17" t="s">
        <v>182</v>
      </c>
    </row>
    <row r="18" spans="3:14" ht="12.75">
      <c r="C18" s="13" t="s">
        <v>197</v>
      </c>
      <c r="D18" s="20">
        <f>IF(Q4&lt;0.05,CONCATENATE(ROUND(D4,2),"*"),ROUND(D4,2))</f>
        <v>1</v>
      </c>
      <c r="E18" s="21" t="str">
        <f aca="true" t="shared" si="0" ref="E18:N28">IF(R4&lt;0.05,CONCATENATE(ROUND(E4,2),"*"),ROUND(E4,2))</f>
        <v>-0.55*</v>
      </c>
      <c r="F18" s="21">
        <f t="shared" si="0"/>
        <v>-0.09</v>
      </c>
      <c r="G18" s="21" t="str">
        <f t="shared" si="0"/>
        <v>-0.59*</v>
      </c>
      <c r="H18" s="21" t="str">
        <f t="shared" si="0"/>
        <v>-0.52*</v>
      </c>
      <c r="I18" s="21" t="str">
        <f t="shared" si="0"/>
        <v>0.72*</v>
      </c>
      <c r="J18" s="21">
        <f t="shared" si="0"/>
        <v>0.06</v>
      </c>
      <c r="K18" s="21" t="str">
        <f t="shared" si="0"/>
        <v>0.54*</v>
      </c>
      <c r="L18" s="21" t="str">
        <f t="shared" si="0"/>
        <v>-0.41*</v>
      </c>
      <c r="M18" s="22" t="str">
        <f t="shared" si="0"/>
        <v>-0.43*</v>
      </c>
      <c r="N18" s="8" t="str">
        <f t="shared" si="0"/>
        <v>-0.85*</v>
      </c>
    </row>
    <row r="19" spans="3:14" ht="12.75">
      <c r="C19" s="13" t="s">
        <v>198</v>
      </c>
      <c r="D19" s="23" t="str">
        <f aca="true" t="shared" si="1" ref="D19:D28">IF(Q5&lt;0.05,CONCATENATE(ROUND(D5,2),"*"),ROUND(D5,2))</f>
        <v>-0.55*</v>
      </c>
      <c r="E19" s="14">
        <f t="shared" si="0"/>
        <v>1</v>
      </c>
      <c r="F19" s="14" t="str">
        <f t="shared" si="0"/>
        <v>0.76*</v>
      </c>
      <c r="G19" s="14">
        <f t="shared" si="0"/>
        <v>0.22</v>
      </c>
      <c r="H19" s="14" t="str">
        <f t="shared" si="0"/>
        <v>-0.24*</v>
      </c>
      <c r="I19" s="14" t="str">
        <f t="shared" si="0"/>
        <v>-0.33*</v>
      </c>
      <c r="J19" s="14" t="str">
        <f t="shared" si="0"/>
        <v>0.65*</v>
      </c>
      <c r="K19" s="14">
        <f t="shared" si="0"/>
        <v>-0.04</v>
      </c>
      <c r="L19" s="14" t="str">
        <f t="shared" si="0"/>
        <v>0.35*</v>
      </c>
      <c r="M19" s="15" t="str">
        <f t="shared" si="0"/>
        <v>0.86*</v>
      </c>
      <c r="N19" s="8" t="str">
        <f t="shared" si="0"/>
        <v>0.27*</v>
      </c>
    </row>
    <row r="20" spans="3:14" ht="12.75">
      <c r="C20" s="13" t="s">
        <v>199</v>
      </c>
      <c r="D20" s="23">
        <f t="shared" si="1"/>
        <v>-0.09</v>
      </c>
      <c r="E20" s="16" t="str">
        <f t="shared" si="0"/>
        <v>0.76*</v>
      </c>
      <c r="F20" s="14">
        <f t="shared" si="0"/>
        <v>1</v>
      </c>
      <c r="G20" s="14">
        <f t="shared" si="0"/>
        <v>-0.06</v>
      </c>
      <c r="H20" s="14" t="str">
        <f t="shared" si="0"/>
        <v>-0.52*</v>
      </c>
      <c r="I20" s="14">
        <f t="shared" si="0"/>
        <v>0.11</v>
      </c>
      <c r="J20" s="14" t="str">
        <f t="shared" si="0"/>
        <v>0.98*</v>
      </c>
      <c r="K20" s="14" t="str">
        <f t="shared" si="0"/>
        <v>0.23*</v>
      </c>
      <c r="L20" s="14" t="str">
        <f t="shared" si="0"/>
        <v>0.26*</v>
      </c>
      <c r="M20" s="15" t="str">
        <f t="shared" si="0"/>
        <v>0.86*</v>
      </c>
      <c r="N20" s="8" t="str">
        <f t="shared" si="0"/>
        <v>-0.24*</v>
      </c>
    </row>
    <row r="21" spans="3:14" ht="12.75">
      <c r="C21" s="13" t="s">
        <v>200</v>
      </c>
      <c r="D21" s="23" t="str">
        <f t="shared" si="1"/>
        <v>-0.59*</v>
      </c>
      <c r="E21" s="16">
        <f t="shared" si="0"/>
        <v>0.22</v>
      </c>
      <c r="F21" s="16">
        <f t="shared" si="0"/>
        <v>-0.06</v>
      </c>
      <c r="G21" s="14">
        <f t="shared" si="0"/>
        <v>1</v>
      </c>
      <c r="H21" s="14" t="str">
        <f t="shared" si="0"/>
        <v>0.57*</v>
      </c>
      <c r="I21" s="14" t="str">
        <f t="shared" si="0"/>
        <v>-0.58*</v>
      </c>
      <c r="J21" s="14">
        <f t="shared" si="0"/>
        <v>-0.16</v>
      </c>
      <c r="K21" s="14">
        <f t="shared" si="0"/>
        <v>-0.2</v>
      </c>
      <c r="L21" s="14">
        <f t="shared" si="0"/>
        <v>0.21</v>
      </c>
      <c r="M21" s="15">
        <f t="shared" si="0"/>
        <v>0.18</v>
      </c>
      <c r="N21" s="8" t="str">
        <f t="shared" si="0"/>
        <v>0.75*</v>
      </c>
    </row>
    <row r="22" spans="3:14" ht="12.75">
      <c r="C22" s="13" t="s">
        <v>201</v>
      </c>
      <c r="D22" s="23" t="str">
        <f t="shared" si="1"/>
        <v>-0.52*</v>
      </c>
      <c r="E22" s="16" t="str">
        <f t="shared" si="0"/>
        <v>-0.24*</v>
      </c>
      <c r="F22" s="16" t="str">
        <f t="shared" si="0"/>
        <v>-0.52*</v>
      </c>
      <c r="G22" s="16" t="str">
        <f t="shared" si="0"/>
        <v>0.57*</v>
      </c>
      <c r="H22" s="14">
        <f t="shared" si="0"/>
        <v>1</v>
      </c>
      <c r="I22" s="14" t="str">
        <f t="shared" si="0"/>
        <v>-0.48*</v>
      </c>
      <c r="J22" s="14" t="str">
        <f t="shared" si="0"/>
        <v>-0.63*</v>
      </c>
      <c r="K22" s="14" t="str">
        <f t="shared" si="0"/>
        <v>-0.27*</v>
      </c>
      <c r="L22" s="14" t="str">
        <f t="shared" si="0"/>
        <v>0.32*</v>
      </c>
      <c r="M22" s="15">
        <f t="shared" si="0"/>
        <v>-0.19</v>
      </c>
      <c r="N22" s="8" t="str">
        <f t="shared" si="0"/>
        <v>0.65*</v>
      </c>
    </row>
    <row r="23" spans="3:14" ht="12.75">
      <c r="C23" s="13" t="s">
        <v>202</v>
      </c>
      <c r="D23" s="23" t="str">
        <f t="shared" si="1"/>
        <v>0.72*</v>
      </c>
      <c r="E23" s="16" t="str">
        <f t="shared" si="0"/>
        <v>-0.33*</v>
      </c>
      <c r="F23" s="16">
        <f t="shared" si="0"/>
        <v>0.11</v>
      </c>
      <c r="G23" s="16" t="str">
        <f t="shared" si="0"/>
        <v>-0.58*</v>
      </c>
      <c r="H23" s="16" t="str">
        <f t="shared" si="0"/>
        <v>-0.48*</v>
      </c>
      <c r="I23" s="14">
        <f t="shared" si="0"/>
        <v>1</v>
      </c>
      <c r="J23" s="14">
        <f t="shared" si="0"/>
        <v>0.21</v>
      </c>
      <c r="K23" s="14" t="str">
        <f t="shared" si="0"/>
        <v>0.47*</v>
      </c>
      <c r="L23" s="14">
        <f t="shared" si="0"/>
        <v>-0.22</v>
      </c>
      <c r="M23" s="15">
        <f t="shared" si="0"/>
        <v>-0.12</v>
      </c>
      <c r="N23" s="8" t="str">
        <f t="shared" si="0"/>
        <v>-0.75*</v>
      </c>
    </row>
    <row r="24" spans="3:14" ht="12.75">
      <c r="C24" s="13" t="s">
        <v>203</v>
      </c>
      <c r="D24" s="23">
        <f t="shared" si="1"/>
        <v>0.06</v>
      </c>
      <c r="E24" s="16" t="str">
        <f t="shared" si="0"/>
        <v>0.65*</v>
      </c>
      <c r="F24" s="16" t="str">
        <f t="shared" si="0"/>
        <v>0.98*</v>
      </c>
      <c r="G24" s="16">
        <f t="shared" si="0"/>
        <v>-0.16</v>
      </c>
      <c r="H24" s="16" t="str">
        <f t="shared" si="0"/>
        <v>-0.63*</v>
      </c>
      <c r="I24" s="16">
        <f t="shared" si="0"/>
        <v>0.21</v>
      </c>
      <c r="J24" s="14">
        <f t="shared" si="0"/>
        <v>1</v>
      </c>
      <c r="K24" s="14" t="str">
        <f t="shared" si="0"/>
        <v>0.24*</v>
      </c>
      <c r="L24" s="14">
        <f t="shared" si="0"/>
        <v>0.15</v>
      </c>
      <c r="M24" s="15" t="str">
        <f t="shared" si="0"/>
        <v>0.73*</v>
      </c>
      <c r="N24" s="8" t="str">
        <f t="shared" si="0"/>
        <v>-0.37*</v>
      </c>
    </row>
    <row r="25" spans="3:14" ht="12.75">
      <c r="C25" s="13" t="s">
        <v>204</v>
      </c>
      <c r="D25" s="23" t="str">
        <f t="shared" si="1"/>
        <v>0.54*</v>
      </c>
      <c r="E25" s="16">
        <f t="shared" si="0"/>
        <v>-0.04</v>
      </c>
      <c r="F25" s="16" t="str">
        <f t="shared" si="0"/>
        <v>0.23*</v>
      </c>
      <c r="G25" s="16">
        <f t="shared" si="0"/>
        <v>-0.2</v>
      </c>
      <c r="H25" s="16" t="str">
        <f t="shared" si="0"/>
        <v>-0.27*</v>
      </c>
      <c r="I25" s="16" t="str">
        <f t="shared" si="0"/>
        <v>0.47*</v>
      </c>
      <c r="J25" s="16" t="str">
        <f t="shared" si="0"/>
        <v>0.24*</v>
      </c>
      <c r="K25" s="14">
        <f t="shared" si="0"/>
        <v>1</v>
      </c>
      <c r="L25" s="14">
        <f t="shared" si="0"/>
        <v>-0.08</v>
      </c>
      <c r="M25" s="15">
        <f t="shared" si="0"/>
        <v>0.16</v>
      </c>
      <c r="N25" s="8" t="str">
        <f t="shared" si="0"/>
        <v>-0.53*</v>
      </c>
    </row>
    <row r="26" spans="3:14" ht="12.75">
      <c r="C26" s="13" t="s">
        <v>205</v>
      </c>
      <c r="D26" s="23" t="str">
        <f t="shared" si="1"/>
        <v>-0.41*</v>
      </c>
      <c r="E26" s="16" t="str">
        <f t="shared" si="0"/>
        <v>0.35*</v>
      </c>
      <c r="F26" s="16" t="str">
        <f t="shared" si="0"/>
        <v>0.26*</v>
      </c>
      <c r="G26" s="16">
        <f t="shared" si="0"/>
        <v>0.21</v>
      </c>
      <c r="H26" s="16" t="str">
        <f t="shared" si="0"/>
        <v>0.32*</v>
      </c>
      <c r="I26" s="16">
        <f t="shared" si="0"/>
        <v>-0.22</v>
      </c>
      <c r="J26" s="16">
        <f t="shared" si="0"/>
        <v>0.15</v>
      </c>
      <c r="K26" s="16">
        <f t="shared" si="0"/>
        <v>-0.08</v>
      </c>
      <c r="L26" s="14">
        <f t="shared" si="0"/>
        <v>1</v>
      </c>
      <c r="M26" s="15" t="str">
        <f t="shared" si="0"/>
        <v>0.38*</v>
      </c>
      <c r="N26" s="8" t="str">
        <f t="shared" si="0"/>
        <v>0.27*</v>
      </c>
    </row>
    <row r="27" spans="3:14" ht="12.75">
      <c r="C27" s="13" t="s">
        <v>206</v>
      </c>
      <c r="D27" s="23" t="str">
        <f t="shared" si="1"/>
        <v>-0.43*</v>
      </c>
      <c r="E27" s="16" t="str">
        <f t="shared" si="0"/>
        <v>0.86*</v>
      </c>
      <c r="F27" s="16" t="str">
        <f t="shared" si="0"/>
        <v>0.86*</v>
      </c>
      <c r="G27" s="16">
        <f t="shared" si="0"/>
        <v>0.18</v>
      </c>
      <c r="H27" s="16">
        <f t="shared" si="0"/>
        <v>-0.19</v>
      </c>
      <c r="I27" s="16">
        <f t="shared" si="0"/>
        <v>-0.12</v>
      </c>
      <c r="J27" s="16" t="str">
        <f t="shared" si="0"/>
        <v>0.73*</v>
      </c>
      <c r="K27" s="16">
        <f t="shared" si="0"/>
        <v>0.16</v>
      </c>
      <c r="L27" s="16" t="str">
        <f t="shared" si="0"/>
        <v>0.38*</v>
      </c>
      <c r="M27" s="15">
        <f t="shared" si="0"/>
        <v>1</v>
      </c>
      <c r="N27" s="8">
        <f t="shared" si="0"/>
        <v>0.11</v>
      </c>
    </row>
    <row r="28" spans="3:14" ht="13.5" thickBot="1">
      <c r="C28" s="17" t="s">
        <v>182</v>
      </c>
      <c r="D28" s="24" t="str">
        <f t="shared" si="1"/>
        <v>-0.85*</v>
      </c>
      <c r="E28" s="18" t="str">
        <f t="shared" si="0"/>
        <v>0.27*</v>
      </c>
      <c r="F28" s="18" t="str">
        <f t="shared" si="0"/>
        <v>-0.24*</v>
      </c>
      <c r="G28" s="18" t="str">
        <f t="shared" si="0"/>
        <v>0.75*</v>
      </c>
      <c r="H28" s="18" t="str">
        <f t="shared" si="0"/>
        <v>0.65*</v>
      </c>
      <c r="I28" s="18" t="str">
        <f t="shared" si="0"/>
        <v>-0.75*</v>
      </c>
      <c r="J28" s="18" t="str">
        <f t="shared" si="0"/>
        <v>-0.37*</v>
      </c>
      <c r="K28" s="18" t="str">
        <f t="shared" si="0"/>
        <v>-0.53*</v>
      </c>
      <c r="L28" s="18" t="str">
        <f t="shared" si="0"/>
        <v>0.27*</v>
      </c>
      <c r="M28" s="19">
        <f t="shared" si="0"/>
        <v>0.11</v>
      </c>
      <c r="N28" s="8">
        <f t="shared" si="0"/>
        <v>1</v>
      </c>
    </row>
    <row r="2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AA28"/>
  <sheetViews>
    <sheetView workbookViewId="0" topLeftCell="C7">
      <selection activeCell="N27" sqref="N27"/>
    </sheetView>
  </sheetViews>
  <sheetFormatPr defaultColWidth="9.140625" defaultRowHeight="12.75"/>
  <cols>
    <col min="3" max="13" width="5.8515625" style="0" customWidth="1"/>
  </cols>
  <sheetData>
    <row r="4" spans="4:27" ht="12.75">
      <c r="D4">
        <v>1</v>
      </c>
      <c r="E4">
        <v>0.079801668905156</v>
      </c>
      <c r="F4">
        <v>0.079452924358649</v>
      </c>
      <c r="G4">
        <v>-0.614635482836144</v>
      </c>
      <c r="H4">
        <v>-0.122032592389014</v>
      </c>
      <c r="I4">
        <v>0.507793189141744</v>
      </c>
      <c r="J4">
        <v>0.159178294514632</v>
      </c>
      <c r="K4">
        <v>0.057721425854055</v>
      </c>
      <c r="L4">
        <v>-0.179254447774786</v>
      </c>
      <c r="M4">
        <v>-0.026822414736965</v>
      </c>
      <c r="N4">
        <v>-0.898814646022858</v>
      </c>
      <c r="Q4">
        <v>1</v>
      </c>
      <c r="R4">
        <v>0.493180521578534</v>
      </c>
      <c r="S4">
        <v>0.495077879200397</v>
      </c>
      <c r="T4">
        <v>2.744587E-09</v>
      </c>
      <c r="U4">
        <v>0.290386411601412</v>
      </c>
      <c r="V4">
        <v>2.430284547E-06</v>
      </c>
      <c r="W4">
        <v>0.166734869913539</v>
      </c>
      <c r="X4">
        <v>0.61803656952516</v>
      </c>
      <c r="Y4">
        <v>0.118786478522991</v>
      </c>
      <c r="Z4">
        <v>0.818093022697662</v>
      </c>
      <c r="AA4">
        <v>0</v>
      </c>
    </row>
    <row r="5" spans="4:27" ht="12.75">
      <c r="D5">
        <v>0.079801668905156</v>
      </c>
      <c r="E5">
        <v>1</v>
      </c>
      <c r="F5">
        <v>-0.024014819694729</v>
      </c>
      <c r="G5">
        <v>-0.216745134067885</v>
      </c>
      <c r="H5">
        <v>0.042025698132205</v>
      </c>
      <c r="I5">
        <v>0.342379834989664</v>
      </c>
      <c r="J5">
        <v>0.072647495039483</v>
      </c>
      <c r="K5">
        <v>0.242684783789345</v>
      </c>
      <c r="L5">
        <v>-0.316016896514012</v>
      </c>
      <c r="M5">
        <v>-0.112170191384481</v>
      </c>
      <c r="N5">
        <v>-0.057021120764106</v>
      </c>
      <c r="Q5">
        <v>0.493180521578534</v>
      </c>
      <c r="R5">
        <v>1</v>
      </c>
      <c r="S5">
        <v>0.835765973475822</v>
      </c>
      <c r="T5">
        <v>0.058305144690863</v>
      </c>
      <c r="U5">
        <v>0.716677645990962</v>
      </c>
      <c r="V5">
        <v>0.002304339370094</v>
      </c>
      <c r="W5">
        <v>0.530080714454394</v>
      </c>
      <c r="X5">
        <v>0.033451548416614</v>
      </c>
      <c r="Y5">
        <v>0.005113199173366</v>
      </c>
      <c r="Z5">
        <v>0.33141901420016</v>
      </c>
      <c r="AA5">
        <v>0.622312674649876</v>
      </c>
    </row>
    <row r="6" spans="4:27" ht="12.75">
      <c r="D6">
        <v>0.079452924358649</v>
      </c>
      <c r="E6">
        <v>-0.024014819694729</v>
      </c>
      <c r="F6">
        <v>1</v>
      </c>
      <c r="G6">
        <v>-0.155913732487385</v>
      </c>
      <c r="H6">
        <v>-0.502203593616513</v>
      </c>
      <c r="I6">
        <v>-0.511036442300958</v>
      </c>
      <c r="J6">
        <v>0.935614566125036</v>
      </c>
      <c r="K6">
        <v>0.385286581182253</v>
      </c>
      <c r="L6">
        <v>-0.061394754092924</v>
      </c>
      <c r="M6">
        <v>0.639375728879779</v>
      </c>
      <c r="N6">
        <v>-0.21873466963791</v>
      </c>
      <c r="Q6">
        <v>0.495077879200397</v>
      </c>
      <c r="R6">
        <v>0.835765973475822</v>
      </c>
      <c r="S6">
        <v>1</v>
      </c>
      <c r="T6">
        <v>0.175718300386073</v>
      </c>
      <c r="U6">
        <v>3.261856959E-06</v>
      </c>
      <c r="V6">
        <v>2.043879513E-06</v>
      </c>
      <c r="W6">
        <v>0</v>
      </c>
      <c r="X6">
        <v>0.000539797439697</v>
      </c>
      <c r="Y6">
        <v>0.595816740604617</v>
      </c>
      <c r="Z6">
        <v>3.88504E-10</v>
      </c>
      <c r="AA6">
        <v>0.055977871855951</v>
      </c>
    </row>
    <row r="7" spans="4:27" ht="12.75">
      <c r="D7">
        <v>-0.614635482836144</v>
      </c>
      <c r="E7">
        <v>-0.216745134067885</v>
      </c>
      <c r="F7">
        <v>-0.155913732487385</v>
      </c>
      <c r="G7">
        <v>1</v>
      </c>
      <c r="H7">
        <v>-0.020144241161916</v>
      </c>
      <c r="I7">
        <v>-0.519641799850303</v>
      </c>
      <c r="J7">
        <v>-0.31426963679341</v>
      </c>
      <c r="K7">
        <v>-0.190705547809308</v>
      </c>
      <c r="L7">
        <v>0.239170059703174</v>
      </c>
      <c r="M7">
        <v>0.201720210259817</v>
      </c>
      <c r="N7">
        <v>0.615580056936349</v>
      </c>
      <c r="Q7">
        <v>2.744587E-09</v>
      </c>
      <c r="R7">
        <v>0.058305144690863</v>
      </c>
      <c r="S7">
        <v>0.175718300386073</v>
      </c>
      <c r="T7">
        <v>1</v>
      </c>
      <c r="U7">
        <v>0.861036814925692</v>
      </c>
      <c r="V7">
        <v>1.086652441E-06</v>
      </c>
      <c r="W7">
        <v>0.005076890715799</v>
      </c>
      <c r="X7">
        <v>0.094433564802831</v>
      </c>
      <c r="Y7">
        <v>0.034953171627863</v>
      </c>
      <c r="Z7">
        <v>0.078531833540226</v>
      </c>
      <c r="AA7">
        <v>2.000905E-09</v>
      </c>
    </row>
    <row r="8" spans="4:27" ht="12.75">
      <c r="D8">
        <v>-0.122032592389014</v>
      </c>
      <c r="E8">
        <v>0.042025698132205</v>
      </c>
      <c r="F8">
        <v>-0.502203593616513</v>
      </c>
      <c r="G8">
        <v>-0.020144241161916</v>
      </c>
      <c r="H8">
        <v>1</v>
      </c>
      <c r="I8">
        <v>0.540094634672617</v>
      </c>
      <c r="J8">
        <v>-0.419421641996401</v>
      </c>
      <c r="K8">
        <v>-0.031858948434369</v>
      </c>
      <c r="L8">
        <v>0.375546990239277</v>
      </c>
      <c r="M8">
        <v>-0.65621403065993</v>
      </c>
      <c r="N8">
        <v>0.057450022868404</v>
      </c>
      <c r="Q8">
        <v>0.290386411601412</v>
      </c>
      <c r="R8">
        <v>0.716677645990962</v>
      </c>
      <c r="S8">
        <v>3.261856959E-06</v>
      </c>
      <c r="T8">
        <v>0.861036814925692</v>
      </c>
      <c r="U8">
        <v>1</v>
      </c>
      <c r="V8">
        <v>3.33591905E-07</v>
      </c>
      <c r="W8">
        <v>0.000132232477277</v>
      </c>
      <c r="X8">
        <v>0.781858318236401</v>
      </c>
      <c r="Y8">
        <v>0.000703753202159</v>
      </c>
      <c r="Z8">
        <v>9.2559E-11</v>
      </c>
      <c r="AA8">
        <v>0.617352503635117</v>
      </c>
    </row>
    <row r="9" spans="4:27" ht="12.75">
      <c r="D9">
        <v>0.507793189141744</v>
      </c>
      <c r="E9">
        <v>0.342379834989664</v>
      </c>
      <c r="F9">
        <v>-0.511036442300958</v>
      </c>
      <c r="G9">
        <v>-0.519641799850303</v>
      </c>
      <c r="H9">
        <v>0.540094634672617</v>
      </c>
      <c r="I9">
        <v>1</v>
      </c>
      <c r="J9">
        <v>-0.352841335130752</v>
      </c>
      <c r="K9">
        <v>-0.05963030334843</v>
      </c>
      <c r="L9">
        <v>-0.048251165505761</v>
      </c>
      <c r="M9">
        <v>-0.638626792616461</v>
      </c>
      <c r="N9">
        <v>-0.442739760659852</v>
      </c>
      <c r="Q9">
        <v>2.430284547E-06</v>
      </c>
      <c r="R9">
        <v>0.002304339370094</v>
      </c>
      <c r="S9">
        <v>2.043879513E-06</v>
      </c>
      <c r="T9">
        <v>1.086652441E-06</v>
      </c>
      <c r="U9">
        <v>3.33591905E-07</v>
      </c>
      <c r="V9">
        <v>1</v>
      </c>
      <c r="W9">
        <v>0.001532447402478</v>
      </c>
      <c r="X9">
        <v>0.604039870228647</v>
      </c>
      <c r="Y9">
        <v>0.674845543599383</v>
      </c>
      <c r="Z9">
        <v>4.13257E-10</v>
      </c>
      <c r="AA9">
        <v>4.9299486588E-05</v>
      </c>
    </row>
    <row r="10" spans="4:27" ht="12.75">
      <c r="D10">
        <v>0.159178294514632</v>
      </c>
      <c r="E10">
        <v>0.072647495039483</v>
      </c>
      <c r="F10">
        <v>0.935614566125036</v>
      </c>
      <c r="G10">
        <v>-0.31426963679341</v>
      </c>
      <c r="H10">
        <v>-0.419421641996401</v>
      </c>
      <c r="I10">
        <v>-0.352841335130752</v>
      </c>
      <c r="J10">
        <v>1</v>
      </c>
      <c r="K10">
        <v>0.363175736240725</v>
      </c>
      <c r="L10">
        <v>-0.196177746506513</v>
      </c>
      <c r="M10">
        <v>0.362825751469798</v>
      </c>
      <c r="N10">
        <v>-0.334163886812736</v>
      </c>
      <c r="Q10">
        <v>0.166734869913539</v>
      </c>
      <c r="R10">
        <v>0.530080714454394</v>
      </c>
      <c r="S10">
        <v>0</v>
      </c>
      <c r="T10">
        <v>0.005076890715799</v>
      </c>
      <c r="U10">
        <v>0.000132232477277</v>
      </c>
      <c r="V10">
        <v>0.001532447402478</v>
      </c>
      <c r="W10">
        <v>1</v>
      </c>
      <c r="X10">
        <v>0.001082927693033</v>
      </c>
      <c r="Y10">
        <v>0.085179694013796</v>
      </c>
      <c r="Z10">
        <v>0.001182892389768</v>
      </c>
      <c r="AA10">
        <v>0.002789159666031</v>
      </c>
    </row>
    <row r="11" spans="4:27" ht="12.75">
      <c r="D11">
        <v>0.057721425854055</v>
      </c>
      <c r="E11">
        <v>0.242684783789345</v>
      </c>
      <c r="F11">
        <v>0.385286581182253</v>
      </c>
      <c r="G11">
        <v>-0.190705547809308</v>
      </c>
      <c r="H11">
        <v>-0.031858948434369</v>
      </c>
      <c r="I11">
        <v>-0.05963030334843</v>
      </c>
      <c r="J11">
        <v>0.363175736240725</v>
      </c>
      <c r="K11">
        <v>1</v>
      </c>
      <c r="L11">
        <v>-0.256403732400258</v>
      </c>
      <c r="M11">
        <v>0.286127646176892</v>
      </c>
      <c r="N11">
        <v>-0.150926478134432</v>
      </c>
      <c r="Q11">
        <v>0.61803656952516</v>
      </c>
      <c r="R11">
        <v>0.033451548416614</v>
      </c>
      <c r="S11">
        <v>0.000539797439697</v>
      </c>
      <c r="T11">
        <v>0.094433564802831</v>
      </c>
      <c r="U11">
        <v>0.781858318236401</v>
      </c>
      <c r="V11">
        <v>0.604039870228647</v>
      </c>
      <c r="W11">
        <v>0.001082927693033</v>
      </c>
      <c r="X11">
        <v>1</v>
      </c>
      <c r="Y11">
        <v>0.023453818426418</v>
      </c>
      <c r="Z11">
        <v>0.011646646494422</v>
      </c>
      <c r="AA11">
        <v>0.18717051693783</v>
      </c>
    </row>
    <row r="12" spans="4:27" ht="12.75">
      <c r="D12">
        <v>-0.179254447774786</v>
      </c>
      <c r="E12">
        <v>-0.316016896514012</v>
      </c>
      <c r="F12">
        <v>-0.061394754092924</v>
      </c>
      <c r="G12">
        <v>0.239170059703174</v>
      </c>
      <c r="H12">
        <v>0.375546990239277</v>
      </c>
      <c r="I12">
        <v>-0.048251165505761</v>
      </c>
      <c r="J12">
        <v>-0.196177746506513</v>
      </c>
      <c r="K12">
        <v>-0.256403732400258</v>
      </c>
      <c r="L12">
        <v>1</v>
      </c>
      <c r="M12">
        <v>-0.112484038552195</v>
      </c>
      <c r="N12">
        <v>0.178737264226575</v>
      </c>
      <c r="Q12">
        <v>0.118786478522991</v>
      </c>
      <c r="R12">
        <v>0.005113199173366</v>
      </c>
      <c r="S12">
        <v>0.595816740604617</v>
      </c>
      <c r="T12">
        <v>0.034953171627863</v>
      </c>
      <c r="U12">
        <v>0.000703753202159</v>
      </c>
      <c r="V12">
        <v>0.674845543599383</v>
      </c>
      <c r="W12">
        <v>0.085179694013796</v>
      </c>
      <c r="X12">
        <v>0.023453818426418</v>
      </c>
      <c r="Y12">
        <v>1</v>
      </c>
      <c r="Z12">
        <v>0.330059257395212</v>
      </c>
      <c r="AA12">
        <v>0.117415183581373</v>
      </c>
    </row>
    <row r="13" spans="4:27" ht="12.75">
      <c r="D13">
        <v>-0.026822414736965</v>
      </c>
      <c r="E13">
        <v>-0.112170191384481</v>
      </c>
      <c r="F13">
        <v>0.639375728879779</v>
      </c>
      <c r="G13">
        <v>0.201720210259817</v>
      </c>
      <c r="H13">
        <v>-0.65621403065993</v>
      </c>
      <c r="I13">
        <v>-0.638626792616461</v>
      </c>
      <c r="J13">
        <v>0.362825751469798</v>
      </c>
      <c r="K13">
        <v>0.286127646176892</v>
      </c>
      <c r="L13">
        <v>-0.112484038552195</v>
      </c>
      <c r="M13">
        <v>1</v>
      </c>
      <c r="N13">
        <v>0.050290799377413</v>
      </c>
      <c r="Q13">
        <v>0.818093022697662</v>
      </c>
      <c r="R13">
        <v>0.33141901420016</v>
      </c>
      <c r="S13">
        <v>3.88504E-10</v>
      </c>
      <c r="T13">
        <v>0.078531833540226</v>
      </c>
      <c r="U13">
        <v>9.2559E-11</v>
      </c>
      <c r="V13">
        <v>4.13257E-10</v>
      </c>
      <c r="W13">
        <v>0.001182892389768</v>
      </c>
      <c r="X13">
        <v>0.011646646494422</v>
      </c>
      <c r="Y13">
        <v>0.330059257395212</v>
      </c>
      <c r="Z13">
        <v>1</v>
      </c>
      <c r="AA13">
        <v>0.664029262922293</v>
      </c>
    </row>
    <row r="14" spans="4:27" ht="12.75">
      <c r="D14">
        <v>-0.898814646022858</v>
      </c>
      <c r="E14">
        <v>-0.057021120764106</v>
      </c>
      <c r="F14">
        <v>-0.21873466963791</v>
      </c>
      <c r="G14">
        <v>0.615580056936349</v>
      </c>
      <c r="H14">
        <v>0.057450022868404</v>
      </c>
      <c r="I14">
        <v>-0.442739760659852</v>
      </c>
      <c r="J14">
        <v>-0.334163886812736</v>
      </c>
      <c r="K14">
        <v>-0.150926478134432</v>
      </c>
      <c r="L14">
        <v>0.178737264226575</v>
      </c>
      <c r="M14">
        <v>0.050290799377413</v>
      </c>
      <c r="N14">
        <v>1</v>
      </c>
      <c r="Q14">
        <v>0</v>
      </c>
      <c r="R14">
        <v>0.622312674649876</v>
      </c>
      <c r="S14">
        <v>0.055977871855951</v>
      </c>
      <c r="T14">
        <v>2.000905E-09</v>
      </c>
      <c r="U14">
        <v>0.617352503635117</v>
      </c>
      <c r="V14">
        <v>4.9299486588E-05</v>
      </c>
      <c r="W14">
        <v>0.002789159666031</v>
      </c>
      <c r="X14">
        <v>0.18717051693783</v>
      </c>
      <c r="Y14">
        <v>0.117415183581373</v>
      </c>
      <c r="Z14">
        <v>0.664029262922293</v>
      </c>
      <c r="AA14">
        <v>1</v>
      </c>
    </row>
    <row r="16" ht="13.5" thickBot="1"/>
    <row r="17" spans="3:14" ht="13.5" thickTop="1">
      <c r="C17" s="10"/>
      <c r="D17" s="11" t="s">
        <v>197</v>
      </c>
      <c r="E17" s="11" t="s">
        <v>198</v>
      </c>
      <c r="F17" s="11" t="s">
        <v>199</v>
      </c>
      <c r="G17" s="11" t="s">
        <v>200</v>
      </c>
      <c r="H17" s="11" t="s">
        <v>201</v>
      </c>
      <c r="I17" s="11" t="s">
        <v>202</v>
      </c>
      <c r="J17" s="11" t="s">
        <v>203</v>
      </c>
      <c r="K17" s="11" t="s">
        <v>204</v>
      </c>
      <c r="L17" s="11" t="s">
        <v>205</v>
      </c>
      <c r="M17" s="12" t="s">
        <v>206</v>
      </c>
      <c r="N17" t="s">
        <v>182</v>
      </c>
    </row>
    <row r="18" spans="3:14" ht="12.75">
      <c r="C18" s="13" t="s">
        <v>197</v>
      </c>
      <c r="D18" s="20">
        <f>IF(Q4&lt;0.05,CONCATENATE(ROUND(D4,2),"*"),ROUND(D4,2))</f>
        <v>1</v>
      </c>
      <c r="E18" s="21">
        <f aca="true" t="shared" si="0" ref="E18:N28">IF(R4&lt;0.05,CONCATENATE(ROUND(E4,2),"*"),ROUND(E4,2))</f>
        <v>0.08</v>
      </c>
      <c r="F18" s="21">
        <f t="shared" si="0"/>
        <v>0.08</v>
      </c>
      <c r="G18" s="21" t="str">
        <f t="shared" si="0"/>
        <v>-0.61*</v>
      </c>
      <c r="H18" s="21">
        <f t="shared" si="0"/>
        <v>-0.12</v>
      </c>
      <c r="I18" s="21" t="str">
        <f t="shared" si="0"/>
        <v>0.51*</v>
      </c>
      <c r="J18" s="21">
        <f t="shared" si="0"/>
        <v>0.16</v>
      </c>
      <c r="K18" s="21">
        <f t="shared" si="0"/>
        <v>0.06</v>
      </c>
      <c r="L18" s="21">
        <f t="shared" si="0"/>
        <v>-0.18</v>
      </c>
      <c r="M18" s="22">
        <f t="shared" si="0"/>
        <v>-0.03</v>
      </c>
      <c r="N18" s="8" t="str">
        <f t="shared" si="0"/>
        <v>-0.9*</v>
      </c>
    </row>
    <row r="19" spans="3:14" ht="12.75">
      <c r="C19" s="13" t="s">
        <v>198</v>
      </c>
      <c r="D19" s="23">
        <f aca="true" t="shared" si="1" ref="D19:D28">IF(Q5&lt;0.05,CONCATENATE(ROUND(D5,2),"*"),ROUND(D5,2))</f>
        <v>0.08</v>
      </c>
      <c r="E19" s="14">
        <f t="shared" si="0"/>
        <v>1</v>
      </c>
      <c r="F19" s="14">
        <f t="shared" si="0"/>
        <v>-0.02</v>
      </c>
      <c r="G19" s="14">
        <f t="shared" si="0"/>
        <v>-0.22</v>
      </c>
      <c r="H19" s="14">
        <f t="shared" si="0"/>
        <v>0.04</v>
      </c>
      <c r="I19" s="14" t="str">
        <f t="shared" si="0"/>
        <v>0.34*</v>
      </c>
      <c r="J19" s="14">
        <f t="shared" si="0"/>
        <v>0.07</v>
      </c>
      <c r="K19" s="14" t="str">
        <f t="shared" si="0"/>
        <v>0.24*</v>
      </c>
      <c r="L19" s="14" t="str">
        <f t="shared" si="0"/>
        <v>-0.32*</v>
      </c>
      <c r="M19" s="15">
        <f t="shared" si="0"/>
        <v>-0.11</v>
      </c>
      <c r="N19" s="8">
        <f t="shared" si="0"/>
        <v>-0.06</v>
      </c>
    </row>
    <row r="20" spans="3:14" ht="12.75">
      <c r="C20" s="13" t="s">
        <v>199</v>
      </c>
      <c r="D20" s="23">
        <f t="shared" si="1"/>
        <v>0.08</v>
      </c>
      <c r="E20" s="16">
        <f t="shared" si="0"/>
        <v>-0.02</v>
      </c>
      <c r="F20" s="14">
        <f t="shared" si="0"/>
        <v>1</v>
      </c>
      <c r="G20" s="14">
        <f t="shared" si="0"/>
        <v>-0.16</v>
      </c>
      <c r="H20" s="14" t="str">
        <f t="shared" si="0"/>
        <v>-0.5*</v>
      </c>
      <c r="I20" s="14" t="str">
        <f t="shared" si="0"/>
        <v>-0.51*</v>
      </c>
      <c r="J20" s="14" t="str">
        <f t="shared" si="0"/>
        <v>0.94*</v>
      </c>
      <c r="K20" s="14" t="str">
        <f t="shared" si="0"/>
        <v>0.39*</v>
      </c>
      <c r="L20" s="14">
        <f t="shared" si="0"/>
        <v>-0.06</v>
      </c>
      <c r="M20" s="15" t="str">
        <f t="shared" si="0"/>
        <v>0.64*</v>
      </c>
      <c r="N20" s="8">
        <f t="shared" si="0"/>
        <v>-0.22</v>
      </c>
    </row>
    <row r="21" spans="3:14" ht="12.75">
      <c r="C21" s="13" t="s">
        <v>200</v>
      </c>
      <c r="D21" s="23" t="str">
        <f t="shared" si="1"/>
        <v>-0.61*</v>
      </c>
      <c r="E21" s="16">
        <f t="shared" si="0"/>
        <v>-0.22</v>
      </c>
      <c r="F21" s="16">
        <f t="shared" si="0"/>
        <v>-0.16</v>
      </c>
      <c r="G21" s="14">
        <f t="shared" si="0"/>
        <v>1</v>
      </c>
      <c r="H21" s="14">
        <f t="shared" si="0"/>
        <v>-0.02</v>
      </c>
      <c r="I21" s="14" t="str">
        <f t="shared" si="0"/>
        <v>-0.52*</v>
      </c>
      <c r="J21" s="14" t="str">
        <f t="shared" si="0"/>
        <v>-0.31*</v>
      </c>
      <c r="K21" s="14">
        <f t="shared" si="0"/>
        <v>-0.19</v>
      </c>
      <c r="L21" s="14" t="str">
        <f t="shared" si="0"/>
        <v>0.24*</v>
      </c>
      <c r="M21" s="15">
        <f t="shared" si="0"/>
        <v>0.2</v>
      </c>
      <c r="N21" s="8" t="str">
        <f t="shared" si="0"/>
        <v>0.62*</v>
      </c>
    </row>
    <row r="22" spans="3:14" ht="12.75">
      <c r="C22" s="13" t="s">
        <v>201</v>
      </c>
      <c r="D22" s="23">
        <f t="shared" si="1"/>
        <v>-0.12</v>
      </c>
      <c r="E22" s="16">
        <f t="shared" si="0"/>
        <v>0.04</v>
      </c>
      <c r="F22" s="16" t="str">
        <f t="shared" si="0"/>
        <v>-0.5*</v>
      </c>
      <c r="G22" s="16">
        <f t="shared" si="0"/>
        <v>-0.02</v>
      </c>
      <c r="H22" s="14">
        <f t="shared" si="0"/>
        <v>1</v>
      </c>
      <c r="I22" s="14" t="str">
        <f t="shared" si="0"/>
        <v>0.54*</v>
      </c>
      <c r="J22" s="14" t="str">
        <f t="shared" si="0"/>
        <v>-0.42*</v>
      </c>
      <c r="K22" s="14">
        <f t="shared" si="0"/>
        <v>-0.03</v>
      </c>
      <c r="L22" s="14" t="str">
        <f t="shared" si="0"/>
        <v>0.38*</v>
      </c>
      <c r="M22" s="15" t="str">
        <f t="shared" si="0"/>
        <v>-0.66*</v>
      </c>
      <c r="N22" s="8">
        <f t="shared" si="0"/>
        <v>0.06</v>
      </c>
    </row>
    <row r="23" spans="3:14" ht="12.75">
      <c r="C23" s="13" t="s">
        <v>202</v>
      </c>
      <c r="D23" s="23" t="str">
        <f t="shared" si="1"/>
        <v>0.51*</v>
      </c>
      <c r="E23" s="16" t="str">
        <f t="shared" si="0"/>
        <v>0.34*</v>
      </c>
      <c r="F23" s="16" t="str">
        <f t="shared" si="0"/>
        <v>-0.51*</v>
      </c>
      <c r="G23" s="16" t="str">
        <f t="shared" si="0"/>
        <v>-0.52*</v>
      </c>
      <c r="H23" s="16" t="str">
        <f t="shared" si="0"/>
        <v>0.54*</v>
      </c>
      <c r="I23" s="14">
        <f t="shared" si="0"/>
        <v>1</v>
      </c>
      <c r="J23" s="14" t="str">
        <f t="shared" si="0"/>
        <v>-0.35*</v>
      </c>
      <c r="K23" s="14">
        <f t="shared" si="0"/>
        <v>-0.06</v>
      </c>
      <c r="L23" s="14">
        <f t="shared" si="0"/>
        <v>-0.05</v>
      </c>
      <c r="M23" s="15" t="str">
        <f t="shared" si="0"/>
        <v>-0.64*</v>
      </c>
      <c r="N23" s="8" t="str">
        <f t="shared" si="0"/>
        <v>-0.44*</v>
      </c>
    </row>
    <row r="24" spans="3:14" ht="12.75">
      <c r="C24" s="13" t="s">
        <v>203</v>
      </c>
      <c r="D24" s="23">
        <f t="shared" si="1"/>
        <v>0.16</v>
      </c>
      <c r="E24" s="16">
        <f t="shared" si="0"/>
        <v>0.07</v>
      </c>
      <c r="F24" s="16" t="str">
        <f t="shared" si="0"/>
        <v>0.94*</v>
      </c>
      <c r="G24" s="16" t="str">
        <f t="shared" si="0"/>
        <v>-0.31*</v>
      </c>
      <c r="H24" s="16" t="str">
        <f t="shared" si="0"/>
        <v>-0.42*</v>
      </c>
      <c r="I24" s="16" t="str">
        <f t="shared" si="0"/>
        <v>-0.35*</v>
      </c>
      <c r="J24" s="14">
        <f t="shared" si="0"/>
        <v>1</v>
      </c>
      <c r="K24" s="14" t="str">
        <f t="shared" si="0"/>
        <v>0.36*</v>
      </c>
      <c r="L24" s="14">
        <f t="shared" si="0"/>
        <v>-0.2</v>
      </c>
      <c r="M24" s="15" t="str">
        <f t="shared" si="0"/>
        <v>0.36*</v>
      </c>
      <c r="N24" s="8" t="str">
        <f t="shared" si="0"/>
        <v>-0.33*</v>
      </c>
    </row>
    <row r="25" spans="3:14" ht="12.75">
      <c r="C25" s="13" t="s">
        <v>204</v>
      </c>
      <c r="D25" s="23">
        <f t="shared" si="1"/>
        <v>0.06</v>
      </c>
      <c r="E25" s="16" t="str">
        <f t="shared" si="0"/>
        <v>0.24*</v>
      </c>
      <c r="F25" s="16" t="str">
        <f t="shared" si="0"/>
        <v>0.39*</v>
      </c>
      <c r="G25" s="16">
        <f t="shared" si="0"/>
        <v>-0.19</v>
      </c>
      <c r="H25" s="16">
        <f t="shared" si="0"/>
        <v>-0.03</v>
      </c>
      <c r="I25" s="16">
        <f t="shared" si="0"/>
        <v>-0.06</v>
      </c>
      <c r="J25" s="16" t="str">
        <f t="shared" si="0"/>
        <v>0.36*</v>
      </c>
      <c r="K25" s="14">
        <f t="shared" si="0"/>
        <v>1</v>
      </c>
      <c r="L25" s="14" t="str">
        <f t="shared" si="0"/>
        <v>-0.26*</v>
      </c>
      <c r="M25" s="15" t="str">
        <f t="shared" si="0"/>
        <v>0.29*</v>
      </c>
      <c r="N25" s="8">
        <f t="shared" si="0"/>
        <v>-0.15</v>
      </c>
    </row>
    <row r="26" spans="3:14" ht="12.75">
      <c r="C26" s="13" t="s">
        <v>205</v>
      </c>
      <c r="D26" s="23">
        <f t="shared" si="1"/>
        <v>-0.18</v>
      </c>
      <c r="E26" s="16" t="str">
        <f t="shared" si="0"/>
        <v>-0.32*</v>
      </c>
      <c r="F26" s="16">
        <f t="shared" si="0"/>
        <v>-0.06</v>
      </c>
      <c r="G26" s="16" t="str">
        <f t="shared" si="0"/>
        <v>0.24*</v>
      </c>
      <c r="H26" s="16" t="str">
        <f t="shared" si="0"/>
        <v>0.38*</v>
      </c>
      <c r="I26" s="16">
        <f t="shared" si="0"/>
        <v>-0.05</v>
      </c>
      <c r="J26" s="16">
        <f t="shared" si="0"/>
        <v>-0.2</v>
      </c>
      <c r="K26" s="16" t="str">
        <f t="shared" si="0"/>
        <v>-0.26*</v>
      </c>
      <c r="L26" s="14">
        <f t="shared" si="0"/>
        <v>1</v>
      </c>
      <c r="M26" s="15">
        <f t="shared" si="0"/>
        <v>-0.11</v>
      </c>
      <c r="N26" s="8">
        <f t="shared" si="0"/>
        <v>0.18</v>
      </c>
    </row>
    <row r="27" spans="3:14" ht="12.75">
      <c r="C27" s="13" t="s">
        <v>206</v>
      </c>
      <c r="D27" s="23">
        <f t="shared" si="1"/>
        <v>-0.03</v>
      </c>
      <c r="E27" s="16">
        <f t="shared" si="0"/>
        <v>-0.11</v>
      </c>
      <c r="F27" s="16" t="str">
        <f t="shared" si="0"/>
        <v>0.64*</v>
      </c>
      <c r="G27" s="16">
        <f t="shared" si="0"/>
        <v>0.2</v>
      </c>
      <c r="H27" s="16" t="str">
        <f t="shared" si="0"/>
        <v>-0.66*</v>
      </c>
      <c r="I27" s="16" t="str">
        <f t="shared" si="0"/>
        <v>-0.64*</v>
      </c>
      <c r="J27" s="16" t="str">
        <f t="shared" si="0"/>
        <v>0.36*</v>
      </c>
      <c r="K27" s="16" t="str">
        <f t="shared" si="0"/>
        <v>0.29*</v>
      </c>
      <c r="L27" s="16">
        <f t="shared" si="0"/>
        <v>-0.11</v>
      </c>
      <c r="M27" s="15">
        <f t="shared" si="0"/>
        <v>1</v>
      </c>
      <c r="N27" s="8">
        <f t="shared" si="0"/>
        <v>0.05</v>
      </c>
    </row>
    <row r="28" spans="3:14" ht="13.5" thickBot="1">
      <c r="C28" s="17" t="s">
        <v>182</v>
      </c>
      <c r="D28" s="24" t="str">
        <f t="shared" si="1"/>
        <v>-0.9*</v>
      </c>
      <c r="E28" s="18">
        <f t="shared" si="0"/>
        <v>-0.06</v>
      </c>
      <c r="F28" s="18">
        <f t="shared" si="0"/>
        <v>-0.22</v>
      </c>
      <c r="G28" s="18" t="str">
        <f t="shared" si="0"/>
        <v>0.62*</v>
      </c>
      <c r="H28" s="18">
        <f t="shared" si="0"/>
        <v>0.06</v>
      </c>
      <c r="I28" s="18" t="str">
        <f t="shared" si="0"/>
        <v>-0.44*</v>
      </c>
      <c r="J28" s="18" t="str">
        <f t="shared" si="0"/>
        <v>-0.33*</v>
      </c>
      <c r="K28" s="18">
        <f t="shared" si="0"/>
        <v>-0.15</v>
      </c>
      <c r="L28" s="18">
        <f t="shared" si="0"/>
        <v>0.18</v>
      </c>
      <c r="M28" s="19">
        <f t="shared" si="0"/>
        <v>0.05</v>
      </c>
      <c r="N28" s="8">
        <f t="shared" si="0"/>
        <v>1</v>
      </c>
    </row>
    <row r="29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5"/>
  <sheetViews>
    <sheetView zoomScale="50" zoomScaleNormal="50" workbookViewId="0" topLeftCell="A1">
      <pane xSplit="2664" ySplit="396" topLeftCell="AJ1" activePane="bottomRight" state="split"/>
      <selection pane="topLeft" activeCell="A1" sqref="A1"/>
      <selection pane="topRight" activeCell="AR2" sqref="AR2"/>
      <selection pane="bottomLeft" activeCell="A4" sqref="A4"/>
      <selection pane="bottomRight" activeCell="AM2" sqref="AM2"/>
    </sheetView>
  </sheetViews>
  <sheetFormatPr defaultColWidth="9.140625" defaultRowHeight="12.75"/>
  <cols>
    <col min="1" max="1" width="26.28125" style="0" customWidth="1"/>
    <col min="2" max="39" width="17.57421875" style="0" customWidth="1"/>
    <col min="41" max="73" width="15.7109375" style="0" customWidth="1"/>
  </cols>
  <sheetData>
    <row r="1" spans="2:41" ht="12.75">
      <c r="B1" t="s">
        <v>130</v>
      </c>
      <c r="C1" t="s">
        <v>131</v>
      </c>
      <c r="D1" t="s">
        <v>132</v>
      </c>
      <c r="E1" t="s">
        <v>132</v>
      </c>
      <c r="F1" t="s">
        <v>132</v>
      </c>
      <c r="G1" t="s">
        <v>132</v>
      </c>
      <c r="H1" t="s">
        <v>132</v>
      </c>
      <c r="I1" t="s">
        <v>132</v>
      </c>
      <c r="J1" t="s">
        <v>132</v>
      </c>
      <c r="K1" t="s">
        <v>132</v>
      </c>
      <c r="M1" t="s">
        <v>130</v>
      </c>
      <c r="N1" t="s">
        <v>131</v>
      </c>
      <c r="O1" t="s">
        <v>132</v>
      </c>
      <c r="P1" t="s">
        <v>132</v>
      </c>
      <c r="Q1" t="s">
        <v>132</v>
      </c>
      <c r="R1" t="s">
        <v>132</v>
      </c>
      <c r="S1" t="s">
        <v>132</v>
      </c>
      <c r="T1" t="s">
        <v>132</v>
      </c>
      <c r="U1" t="s">
        <v>132</v>
      </c>
      <c r="V1" t="s">
        <v>132</v>
      </c>
      <c r="X1" t="s">
        <v>130</v>
      </c>
      <c r="Y1" t="s">
        <v>131</v>
      </c>
      <c r="Z1" t="s">
        <v>132</v>
      </c>
      <c r="AA1" t="s">
        <v>132</v>
      </c>
      <c r="AB1" t="s">
        <v>132</v>
      </c>
      <c r="AC1" t="s">
        <v>132</v>
      </c>
      <c r="AD1" t="s">
        <v>132</v>
      </c>
      <c r="AE1" t="s">
        <v>132</v>
      </c>
      <c r="AF1" t="s">
        <v>132</v>
      </c>
      <c r="AG1" t="s">
        <v>132</v>
      </c>
      <c r="AI1" t="s">
        <v>133</v>
      </c>
      <c r="AK1" t="s">
        <v>133</v>
      </c>
      <c r="AM1" t="s">
        <v>133</v>
      </c>
      <c r="AO1" t="s">
        <v>187</v>
      </c>
    </row>
    <row r="2" spans="1:70" ht="12.75">
      <c r="A2" s="1" t="s">
        <v>134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211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212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213</v>
      </c>
      <c r="AI2" s="1" t="s">
        <v>30</v>
      </c>
      <c r="AJ2" s="1" t="s">
        <v>188</v>
      </c>
      <c r="AK2" s="1" t="s">
        <v>31</v>
      </c>
      <c r="AL2" s="1" t="s">
        <v>189</v>
      </c>
      <c r="AM2" s="1" t="s">
        <v>129</v>
      </c>
      <c r="AN2" s="1" t="s">
        <v>190</v>
      </c>
      <c r="AO2" s="1" t="s">
        <v>0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5</v>
      </c>
      <c r="AU2" s="1" t="s">
        <v>6</v>
      </c>
      <c r="AV2" s="1" t="s">
        <v>7</v>
      </c>
      <c r="AW2" s="1" t="s">
        <v>8</v>
      </c>
      <c r="AX2" s="1" t="s">
        <v>9</v>
      </c>
      <c r="AY2" s="1" t="s">
        <v>10</v>
      </c>
      <c r="AZ2" s="1" t="s">
        <v>11</v>
      </c>
      <c r="BA2" s="1" t="s">
        <v>12</v>
      </c>
      <c r="BB2" s="1" t="s">
        <v>13</v>
      </c>
      <c r="BC2" s="1" t="s">
        <v>14</v>
      </c>
      <c r="BD2" s="1" t="s">
        <v>15</v>
      </c>
      <c r="BE2" s="1" t="s">
        <v>16</v>
      </c>
      <c r="BF2" s="1" t="s">
        <v>17</v>
      </c>
      <c r="BG2" s="1" t="s">
        <v>18</v>
      </c>
      <c r="BH2" s="1" t="s">
        <v>19</v>
      </c>
      <c r="BI2" s="1" t="s">
        <v>20</v>
      </c>
      <c r="BJ2" s="1" t="s">
        <v>21</v>
      </c>
      <c r="BK2" s="1" t="s">
        <v>22</v>
      </c>
      <c r="BL2" s="1" t="s">
        <v>23</v>
      </c>
      <c r="BM2" s="1" t="s">
        <v>24</v>
      </c>
      <c r="BN2" s="1" t="s">
        <v>25</v>
      </c>
      <c r="BO2" s="1" t="s">
        <v>26</v>
      </c>
      <c r="BP2" s="1" t="s">
        <v>27</v>
      </c>
      <c r="BQ2" s="1" t="s">
        <v>28</v>
      </c>
      <c r="BR2" s="1" t="s">
        <v>29</v>
      </c>
    </row>
    <row r="3" spans="1:40" ht="12.75">
      <c r="A3" t="s">
        <v>33</v>
      </c>
      <c r="B3">
        <v>6.87</v>
      </c>
      <c r="C3">
        <v>91</v>
      </c>
      <c r="D3">
        <v>1.93623193877742</v>
      </c>
      <c r="E3">
        <v>0.2578790646602</v>
      </c>
      <c r="F3">
        <v>0.003425</v>
      </c>
      <c r="G3">
        <v>0.003322404164902</v>
      </c>
      <c r="H3">
        <v>10.1897223440008</v>
      </c>
      <c r="I3">
        <v>0.181927552306817</v>
      </c>
      <c r="J3">
        <v>0.001248116929571</v>
      </c>
      <c r="K3">
        <v>0.000233240414109</v>
      </c>
      <c r="L3">
        <v>0.074470155009704</v>
      </c>
      <c r="M3">
        <v>6.95</v>
      </c>
      <c r="N3">
        <v>48</v>
      </c>
      <c r="O3">
        <v>2.18626466127869</v>
      </c>
      <c r="P3">
        <v>0.089234189200881</v>
      </c>
      <c r="Q3">
        <v>0.0026</v>
      </c>
      <c r="R3">
        <v>0.00092137832618</v>
      </c>
      <c r="S3">
        <v>5.28249371927668</v>
      </c>
      <c r="T3">
        <v>0.057119934364166</v>
      </c>
      <c r="U3">
        <v>0.001790850995084</v>
      </c>
      <c r="V3">
        <v>0.000508233821263</v>
      </c>
      <c r="W3">
        <v>0.029815170020367</v>
      </c>
      <c r="X3" t="s">
        <v>32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  <c r="AE3" t="s">
        <v>32</v>
      </c>
      <c r="AF3" t="s">
        <v>32</v>
      </c>
      <c r="AG3" t="s">
        <v>32</v>
      </c>
      <c r="AH3" t="s">
        <v>32</v>
      </c>
      <c r="AI3">
        <v>44.06</v>
      </c>
      <c r="AJ3">
        <f>LOG(AI3,10)</f>
        <v>1.6440444928147486</v>
      </c>
      <c r="AK3">
        <v>20.0962279128762</v>
      </c>
      <c r="AL3">
        <f>LOG(AK3,10)</f>
        <v>1.3031145474523653</v>
      </c>
      <c r="AM3">
        <v>177.464661877245</v>
      </c>
      <c r="AN3">
        <f aca="true" t="shared" si="0" ref="AN3:AN34">LOG(AM3,10)</f>
        <v>2.2491118859565598</v>
      </c>
    </row>
    <row r="4" spans="1:41" ht="12.75">
      <c r="A4" t="s">
        <v>34</v>
      </c>
      <c r="B4">
        <v>6.95</v>
      </c>
      <c r="C4">
        <v>91</v>
      </c>
      <c r="D4">
        <v>2.59324475655121</v>
      </c>
      <c r="E4">
        <v>0.26744756823236</v>
      </c>
      <c r="F4">
        <v>0.0105</v>
      </c>
      <c r="G4">
        <v>0.000635377099121</v>
      </c>
      <c r="H4">
        <v>9.83863306581059</v>
      </c>
      <c r="I4">
        <v>0.148796867451281</v>
      </c>
      <c r="J4">
        <v>0.004317234163591</v>
      </c>
      <c r="K4">
        <v>0.001031505584444</v>
      </c>
      <c r="L4">
        <v>0.113301961033044</v>
      </c>
      <c r="M4">
        <v>6.99</v>
      </c>
      <c r="N4">
        <v>49</v>
      </c>
      <c r="O4">
        <v>1.2202288743034</v>
      </c>
      <c r="P4">
        <v>0.135319989608979</v>
      </c>
      <c r="Q4">
        <v>0.002825</v>
      </c>
      <c r="R4">
        <v>0.000805443587411</v>
      </c>
      <c r="S4">
        <v>3.13494276685393</v>
      </c>
      <c r="T4">
        <v>0.073360547039151</v>
      </c>
      <c r="U4">
        <v>0.00155178968518</v>
      </c>
      <c r="V4">
        <v>0.005082119344446</v>
      </c>
      <c r="W4">
        <v>0.055325533540202</v>
      </c>
      <c r="X4" t="s">
        <v>32</v>
      </c>
      <c r="Y4" t="s">
        <v>32</v>
      </c>
      <c r="Z4" t="s">
        <v>32</v>
      </c>
      <c r="AA4" t="s">
        <v>32</v>
      </c>
      <c r="AB4" t="s">
        <v>32</v>
      </c>
      <c r="AC4" t="s">
        <v>32</v>
      </c>
      <c r="AD4" t="s">
        <v>32</v>
      </c>
      <c r="AE4" t="s">
        <v>32</v>
      </c>
      <c r="AF4" t="s">
        <v>32</v>
      </c>
      <c r="AG4" t="s">
        <v>32</v>
      </c>
      <c r="AH4" t="s">
        <v>32</v>
      </c>
      <c r="AI4">
        <v>55.0263000008326</v>
      </c>
      <c r="AJ4">
        <f aca="true" t="shared" si="1" ref="AJ4:AL67">LOG(AI4,10)</f>
        <v>1.740570311589199</v>
      </c>
      <c r="AK4">
        <v>33.8431546421439</v>
      </c>
      <c r="AL4">
        <f t="shared" si="1"/>
        <v>1.5294708384042242</v>
      </c>
      <c r="AM4">
        <v>195.1806</v>
      </c>
      <c r="AN4">
        <f t="shared" si="0"/>
        <v>2.290436648721797</v>
      </c>
      <c r="AO4" t="s">
        <v>196</v>
      </c>
    </row>
    <row r="5" spans="1:70" ht="12.75">
      <c r="A5" t="s">
        <v>35</v>
      </c>
      <c r="B5">
        <v>6.86</v>
      </c>
      <c r="C5">
        <v>88</v>
      </c>
      <c r="D5">
        <v>3.86810091692713</v>
      </c>
      <c r="E5">
        <v>0.34818181712246</v>
      </c>
      <c r="F5">
        <v>0.02525</v>
      </c>
      <c r="G5">
        <v>0.001612339504554</v>
      </c>
      <c r="H5">
        <v>9.54880636536918</v>
      </c>
      <c r="I5">
        <v>0.229148009568024</v>
      </c>
      <c r="J5">
        <v>0.001682732782846</v>
      </c>
      <c r="K5">
        <v>0.00116979776222</v>
      </c>
      <c r="L5">
        <v>0.116181277009371</v>
      </c>
      <c r="M5">
        <v>6.97</v>
      </c>
      <c r="N5">
        <v>47</v>
      </c>
      <c r="O5">
        <v>1.35325295528211</v>
      </c>
      <c r="P5">
        <v>0.122200674164338</v>
      </c>
      <c r="Q5">
        <v>0.005025</v>
      </c>
      <c r="R5">
        <v>0.000689433693554</v>
      </c>
      <c r="S5">
        <v>3.26899418451544</v>
      </c>
      <c r="T5">
        <v>0.088060018103135</v>
      </c>
      <c r="U5">
        <v>0.001550517308644</v>
      </c>
      <c r="V5">
        <v>0.003150778295279</v>
      </c>
      <c r="W5">
        <v>0.02943936045728</v>
      </c>
      <c r="X5">
        <v>6.92</v>
      </c>
      <c r="Y5">
        <v>63</v>
      </c>
      <c r="Z5">
        <v>1.51867039786426</v>
      </c>
      <c r="AA5">
        <v>0.055548804513706</v>
      </c>
      <c r="AB5">
        <v>0.004025</v>
      </c>
      <c r="AC5">
        <v>0</v>
      </c>
      <c r="AD5">
        <v>4.2870856741573</v>
      </c>
      <c r="AE5">
        <v>0.00942684139279</v>
      </c>
      <c r="AF5">
        <v>0.000181990266932</v>
      </c>
      <c r="AG5">
        <v>0.001979807220899</v>
      </c>
      <c r="AH5">
        <v>0.043960165633085</v>
      </c>
      <c r="AI5">
        <v>55.22</v>
      </c>
      <c r="AJ5">
        <f t="shared" si="1"/>
        <v>1.7420964023032444</v>
      </c>
      <c r="AK5">
        <v>40.7337381921301</v>
      </c>
      <c r="AL5">
        <f t="shared" si="1"/>
        <v>1.6099542677269938</v>
      </c>
      <c r="AM5">
        <v>215.12462588149901</v>
      </c>
      <c r="AN5">
        <f t="shared" si="0"/>
        <v>2.3326901280643004</v>
      </c>
      <c r="AO5">
        <f>SLOPE(B3:B98,$AI$3:$AI$98)</f>
        <v>-0.0011536393048621509</v>
      </c>
      <c r="AP5">
        <f aca="true" t="shared" si="2" ref="AP5:AX5">SLOPE(C3:C98,$AI$3:$AI$98)</f>
        <v>-0.08143791763637537</v>
      </c>
      <c r="AQ5">
        <f t="shared" si="2"/>
        <v>0.007889375753560916</v>
      </c>
      <c r="AR5">
        <f t="shared" si="2"/>
        <v>-8.101310350077881E-05</v>
      </c>
      <c r="AS5">
        <f t="shared" si="2"/>
        <v>0.00017889141842910338</v>
      </c>
      <c r="AT5">
        <f t="shared" si="2"/>
        <v>4.0523087608179625E-06</v>
      </c>
      <c r="AU5">
        <f t="shared" si="2"/>
        <v>-0.008756365787749597</v>
      </c>
      <c r="AV5">
        <f t="shared" si="2"/>
        <v>2.411552903457864E-05</v>
      </c>
      <c r="AW5">
        <f t="shared" si="2"/>
        <v>-1.1629997900079911E-06</v>
      </c>
      <c r="AX5">
        <f t="shared" si="2"/>
        <v>-2.9186887151590816E-06</v>
      </c>
      <c r="AY5">
        <f>SLOPE(M3:M98,$AK$3:$AK$98)</f>
        <v>-0.00043334327338323406</v>
      </c>
      <c r="AZ5">
        <f aca="true" t="shared" si="3" ref="AZ5:BH5">SLOPE(N3:N98,$AK$3:$AK$98)</f>
        <v>-0.014480113588822313</v>
      </c>
      <c r="BA5">
        <f t="shared" si="3"/>
        <v>0.0005699806397688728</v>
      </c>
      <c r="BB5">
        <f t="shared" si="3"/>
        <v>-6.518639702111955E-05</v>
      </c>
      <c r="BC5">
        <f t="shared" si="3"/>
        <v>3.092258013104835E-05</v>
      </c>
      <c r="BD5">
        <f t="shared" si="3"/>
        <v>5.520105216317485E-07</v>
      </c>
      <c r="BE5">
        <f t="shared" si="3"/>
        <v>-0.001269194082225889</v>
      </c>
      <c r="BF5">
        <f t="shared" si="3"/>
        <v>-7.590070874488655E-05</v>
      </c>
      <c r="BG5">
        <f t="shared" si="3"/>
        <v>-3.389013009832287E-07</v>
      </c>
      <c r="BH5">
        <f t="shared" si="3"/>
        <v>2.475427028058083E-06</v>
      </c>
      <c r="BI5">
        <f>SLOPE(X3:X98,$AM$3:$AM$98)</f>
        <v>-1.2513818213845434E-05</v>
      </c>
      <c r="BJ5">
        <f aca="true" t="shared" si="4" ref="BJ5:BR5">SLOPE(Y3:Y98,$AM$3:$AM$98)</f>
        <v>-0.001207048223889616</v>
      </c>
      <c r="BK5">
        <f t="shared" si="4"/>
        <v>-1.962829529998064E-05</v>
      </c>
      <c r="BL5">
        <f t="shared" si="4"/>
        <v>-1.4721254885694793E-06</v>
      </c>
      <c r="BM5">
        <f t="shared" si="4"/>
        <v>2.3791960983378844E-05</v>
      </c>
      <c r="BN5">
        <f t="shared" si="4"/>
        <v>1.2465729278531644E-08</v>
      </c>
      <c r="BO5">
        <f t="shared" si="4"/>
        <v>-7.931645936999668E-05</v>
      </c>
      <c r="BP5">
        <f t="shared" si="4"/>
        <v>-1.918447183519365E-06</v>
      </c>
      <c r="BQ5">
        <f t="shared" si="4"/>
        <v>-7.69717782960856E-09</v>
      </c>
      <c r="BR5">
        <f t="shared" si="4"/>
        <v>1.7818667730674708E-07</v>
      </c>
    </row>
    <row r="6" spans="1:41" ht="12.75">
      <c r="A6" t="s">
        <v>36</v>
      </c>
      <c r="B6">
        <v>7.04</v>
      </c>
      <c r="C6">
        <v>91</v>
      </c>
      <c r="D6">
        <v>5.46374866312718</v>
      </c>
      <c r="E6">
        <v>0.55958594291987</v>
      </c>
      <c r="F6">
        <v>0.022925</v>
      </c>
      <c r="G6">
        <v>0.000514842372378</v>
      </c>
      <c r="H6">
        <v>9.21860438402889</v>
      </c>
      <c r="I6">
        <v>0.329986166815795</v>
      </c>
      <c r="J6">
        <v>0.005022617927967</v>
      </c>
      <c r="K6">
        <v>0.001930284496485</v>
      </c>
      <c r="L6">
        <v>0.222646873679623</v>
      </c>
      <c r="M6">
        <v>6.89</v>
      </c>
      <c r="N6">
        <v>44</v>
      </c>
      <c r="O6">
        <v>1.35331124851343</v>
      </c>
      <c r="P6">
        <v>0.117005275740392</v>
      </c>
      <c r="Q6">
        <v>0.00145</v>
      </c>
      <c r="R6">
        <v>0.000573348644607</v>
      </c>
      <c r="S6">
        <v>3.9215025105337</v>
      </c>
      <c r="T6">
        <v>0.083194059753204</v>
      </c>
      <c r="U6">
        <v>0.001121046419754</v>
      </c>
      <c r="V6">
        <v>0.001016336321614</v>
      </c>
      <c r="W6">
        <v>0.03167383324582</v>
      </c>
      <c r="X6">
        <v>7.01</v>
      </c>
      <c r="Y6">
        <v>63</v>
      </c>
      <c r="Z6">
        <v>1.21441233836881</v>
      </c>
      <c r="AA6">
        <v>0.06322273641802</v>
      </c>
      <c r="AB6">
        <v>0.0351</v>
      </c>
      <c r="AC6">
        <v>0</v>
      </c>
      <c r="AD6">
        <v>4.99815520101825</v>
      </c>
      <c r="AE6">
        <v>0.022125361748078</v>
      </c>
      <c r="AF6">
        <v>0.000132781653265</v>
      </c>
      <c r="AG6">
        <v>0.004923923606247</v>
      </c>
      <c r="AH6">
        <v>0.036040669410429</v>
      </c>
      <c r="AI6">
        <v>50.84</v>
      </c>
      <c r="AJ6">
        <f t="shared" si="1"/>
        <v>1.7062055418819704</v>
      </c>
      <c r="AK6">
        <v>35.3485580455947</v>
      </c>
      <c r="AL6">
        <f t="shared" si="1"/>
        <v>1.5483717025568504</v>
      </c>
      <c r="AM6">
        <v>327.909464709907</v>
      </c>
      <c r="AN6">
        <f t="shared" si="0"/>
        <v>2.5157539522349732</v>
      </c>
      <c r="AO6" t="s">
        <v>195</v>
      </c>
    </row>
    <row r="7" spans="1:70" ht="12.75">
      <c r="A7" t="s">
        <v>37</v>
      </c>
      <c r="B7">
        <v>6.91</v>
      </c>
      <c r="C7">
        <v>94.5</v>
      </c>
      <c r="D7">
        <v>7.05381742522595</v>
      </c>
      <c r="E7">
        <v>0.734136379177632</v>
      </c>
      <c r="F7">
        <v>0.0211</v>
      </c>
      <c r="G7">
        <v>0.000602696347198</v>
      </c>
      <c r="H7">
        <v>9.14813326645264</v>
      </c>
      <c r="I7">
        <v>0.528581011067405</v>
      </c>
      <c r="J7">
        <v>0.00185525451601</v>
      </c>
      <c r="K7">
        <v>0.002239666205465</v>
      </c>
      <c r="L7">
        <v>0.201460447388752</v>
      </c>
      <c r="M7">
        <v>6.87</v>
      </c>
      <c r="N7">
        <v>46</v>
      </c>
      <c r="O7">
        <v>1.51608991136568</v>
      </c>
      <c r="P7">
        <v>0.134647204201562</v>
      </c>
      <c r="Q7">
        <v>0.008525</v>
      </c>
      <c r="R7">
        <v>0.000562063208303</v>
      </c>
      <c r="S7">
        <v>4.05520552580758</v>
      </c>
      <c r="T7">
        <v>0.084442364961063</v>
      </c>
      <c r="U7">
        <v>0.001024545862187</v>
      </c>
      <c r="V7">
        <v>0.011230032655134</v>
      </c>
      <c r="W7">
        <v>0.037950260723177</v>
      </c>
      <c r="X7">
        <v>6.98</v>
      </c>
      <c r="Y7">
        <v>58</v>
      </c>
      <c r="Z7">
        <v>1.73907756511518</v>
      </c>
      <c r="AA7">
        <v>0.14228295193954</v>
      </c>
      <c r="AB7">
        <v>0.05085</v>
      </c>
      <c r="AC7">
        <v>0</v>
      </c>
      <c r="AD7">
        <v>4.35921580056179</v>
      </c>
      <c r="AE7">
        <v>0.098312127924079</v>
      </c>
      <c r="AF7">
        <v>0.000322300917495</v>
      </c>
      <c r="AG7">
        <v>0.006954107718168</v>
      </c>
      <c r="AH7">
        <v>0.036694415379798</v>
      </c>
      <c r="AI7">
        <v>56.5337000008437</v>
      </c>
      <c r="AJ7">
        <f t="shared" si="1"/>
        <v>1.752307409966835</v>
      </c>
      <c r="AK7">
        <v>34.5908301121564</v>
      </c>
      <c r="AL7">
        <f t="shared" si="1"/>
        <v>1.5389609843561667</v>
      </c>
      <c r="AM7">
        <v>758.895175094359</v>
      </c>
      <c r="AN7">
        <f t="shared" si="0"/>
        <v>2.880181791676668</v>
      </c>
      <c r="AO7">
        <f>INTERCEPT(B3:B98,$AI$3:$AI$98)</f>
        <v>7.135311580138098</v>
      </c>
      <c r="AP7">
        <f aca="true" t="shared" si="5" ref="AP7:AX7">INTERCEPT(C3:C98,$AI$3:$AI$98)</f>
        <v>83.04265198341965</v>
      </c>
      <c r="AQ7">
        <f t="shared" si="5"/>
        <v>6.380445345105781</v>
      </c>
      <c r="AR7">
        <f t="shared" si="5"/>
        <v>0.7213986588336432</v>
      </c>
      <c r="AS7">
        <f t="shared" si="5"/>
        <v>-0.0016925974629840024</v>
      </c>
      <c r="AT7">
        <f t="shared" si="5"/>
        <v>0.003759238879924645</v>
      </c>
      <c r="AU7">
        <f t="shared" si="5"/>
        <v>8.707654850630513</v>
      </c>
      <c r="AV7">
        <f t="shared" si="5"/>
        <v>0.4847537413918954</v>
      </c>
      <c r="AW7">
        <f t="shared" si="5"/>
        <v>0.002058141973994515</v>
      </c>
      <c r="AX7">
        <f t="shared" si="5"/>
        <v>0.012304405102038021</v>
      </c>
      <c r="AY7">
        <f>INTERCEPT(M3:M98,$AK$3:$AK$98)</f>
        <v>6.82468247337204</v>
      </c>
      <c r="AZ7">
        <f aca="true" t="shared" si="6" ref="AZ7:BH7">INTERCEPT(N3:N98,$AK$3:$AK$98)</f>
        <v>39.035832741908806</v>
      </c>
      <c r="BA7">
        <f t="shared" si="6"/>
        <v>3.495436050531122</v>
      </c>
      <c r="BB7">
        <f t="shared" si="6"/>
        <v>0.40664776321725493</v>
      </c>
      <c r="BC7">
        <f t="shared" si="6"/>
        <v>0.0014522188119910455</v>
      </c>
      <c r="BD7">
        <f t="shared" si="6"/>
        <v>0.00013620115182397735</v>
      </c>
      <c r="BE7">
        <f t="shared" si="6"/>
        <v>3.41294619766579</v>
      </c>
      <c r="BF7">
        <f t="shared" si="6"/>
        <v>0.31025204921800015</v>
      </c>
      <c r="BG7">
        <f t="shared" si="6"/>
        <v>0.0008835453703520396</v>
      </c>
      <c r="BH7">
        <f t="shared" si="6"/>
        <v>0.004783135798033644</v>
      </c>
      <c r="BI7">
        <f>INTERCEPT(X3:X98,$AM$3:$AM$98)</f>
        <v>6.956190159335406</v>
      </c>
      <c r="BJ7">
        <f aca="true" t="shared" si="7" ref="BJ7:BR7">INTERCEPT(Y3:Y98,$AM$3:$AM$98)</f>
        <v>50.492645579320225</v>
      </c>
      <c r="BK7">
        <f t="shared" si="7"/>
        <v>3.236131430968669</v>
      </c>
      <c r="BL7">
        <f t="shared" si="7"/>
        <v>0.13082890988111476</v>
      </c>
      <c r="BM7">
        <f t="shared" si="7"/>
        <v>-0.03208967257983994</v>
      </c>
      <c r="BN7">
        <f t="shared" si="7"/>
        <v>0.0019876612338701307</v>
      </c>
      <c r="BO7">
        <f t="shared" si="7"/>
        <v>4.679337893074502</v>
      </c>
      <c r="BP7">
        <f t="shared" si="7"/>
        <v>0.11265630337783564</v>
      </c>
      <c r="BQ7">
        <f t="shared" si="7"/>
        <v>0.0003740155241118336</v>
      </c>
      <c r="BR7">
        <f t="shared" si="7"/>
        <v>0.002727732952626397</v>
      </c>
    </row>
    <row r="8" spans="1:41" ht="12.75">
      <c r="A8" t="s">
        <v>38</v>
      </c>
      <c r="B8">
        <v>6.91</v>
      </c>
      <c r="C8">
        <v>88</v>
      </c>
      <c r="D8">
        <v>8.08691760787933</v>
      </c>
      <c r="E8">
        <v>0.820103403458757</v>
      </c>
      <c r="F8">
        <v>0.03425</v>
      </c>
      <c r="G8">
        <v>0.000591824094147</v>
      </c>
      <c r="H8">
        <v>9.12599398073836</v>
      </c>
      <c r="I8">
        <v>0.529313077633351</v>
      </c>
      <c r="J8">
        <v>0.001795839753467</v>
      </c>
      <c r="K8">
        <v>0.003172993416445</v>
      </c>
      <c r="L8">
        <v>0.285821492655495</v>
      </c>
      <c r="M8">
        <v>6.84</v>
      </c>
      <c r="N8">
        <v>42</v>
      </c>
      <c r="O8">
        <v>2.98992983802092</v>
      </c>
      <c r="P8">
        <v>0.256122347207499</v>
      </c>
      <c r="Q8">
        <v>0.0188</v>
      </c>
      <c r="R8">
        <v>0.000550770362341</v>
      </c>
      <c r="S8">
        <v>2.60721636235955</v>
      </c>
      <c r="T8">
        <v>0.179094673623757</v>
      </c>
      <c r="U8">
        <v>0.001546697716767</v>
      </c>
      <c r="V8">
        <v>0.003556870710183</v>
      </c>
      <c r="W8">
        <v>0.071924105156792</v>
      </c>
      <c r="X8">
        <v>6.94</v>
      </c>
      <c r="Y8">
        <v>53</v>
      </c>
      <c r="Z8">
        <v>2.18813154615706</v>
      </c>
      <c r="AA8">
        <v>0.183722184222837</v>
      </c>
      <c r="AB8">
        <v>0.02435</v>
      </c>
      <c r="AC8">
        <v>0</v>
      </c>
      <c r="AD8">
        <v>4.3363547665028</v>
      </c>
      <c r="AE8">
        <v>0.140220177636158</v>
      </c>
      <c r="AF8">
        <v>0.000320852899237</v>
      </c>
      <c r="AG8">
        <v>0.007359869642107</v>
      </c>
      <c r="AH8">
        <v>0.035821284045335</v>
      </c>
      <c r="AI8">
        <v>68.05</v>
      </c>
      <c r="AJ8">
        <f t="shared" si="1"/>
        <v>1.8328281295393531</v>
      </c>
      <c r="AK8">
        <v>50.9506289779266</v>
      </c>
      <c r="AL8">
        <f t="shared" si="1"/>
        <v>1.7071495496762366</v>
      </c>
      <c r="AM8">
        <v>867.2682</v>
      </c>
      <c r="AN8">
        <f t="shared" si="0"/>
        <v>2.9381534224681287</v>
      </c>
      <c r="AO8" t="s">
        <v>194</v>
      </c>
    </row>
    <row r="9" spans="1:70" ht="12.75">
      <c r="A9" t="s">
        <v>39</v>
      </c>
      <c r="B9">
        <v>6.95</v>
      </c>
      <c r="C9">
        <v>90</v>
      </c>
      <c r="D9">
        <v>8.70717296703731</v>
      </c>
      <c r="E9">
        <v>0.998765306095182</v>
      </c>
      <c r="F9">
        <v>0.0208</v>
      </c>
      <c r="G9">
        <v>0.000482374929687</v>
      </c>
      <c r="H9">
        <v>9.21495346107544</v>
      </c>
      <c r="I9">
        <v>0.595151448031937</v>
      </c>
      <c r="J9">
        <v>0.000765981308478</v>
      </c>
      <c r="K9">
        <v>0.003144082090043</v>
      </c>
      <c r="L9">
        <v>0.399703794664723</v>
      </c>
      <c r="M9">
        <v>6.92</v>
      </c>
      <c r="N9">
        <v>41</v>
      </c>
      <c r="O9">
        <v>2.98719863920159</v>
      </c>
      <c r="P9">
        <v>0.248123676252647</v>
      </c>
      <c r="Q9">
        <v>0.008475</v>
      </c>
      <c r="R9">
        <v>0.000224642567237</v>
      </c>
      <c r="S9">
        <v>2.33115231741573</v>
      </c>
      <c r="T9">
        <v>0.211985819051272</v>
      </c>
      <c r="U9">
        <v>0.001307437373604</v>
      </c>
      <c r="V9">
        <v>0.001524307501051</v>
      </c>
      <c r="W9">
        <v>0.033306112326721</v>
      </c>
      <c r="X9">
        <v>6.84</v>
      </c>
      <c r="Y9">
        <v>48</v>
      </c>
      <c r="Z9" t="s">
        <v>32</v>
      </c>
      <c r="AA9" t="s">
        <v>32</v>
      </c>
      <c r="AB9">
        <v>0.069425</v>
      </c>
      <c r="AC9">
        <v>0</v>
      </c>
      <c r="AD9">
        <v>2.78826010358146</v>
      </c>
      <c r="AE9">
        <v>0.169403120458485</v>
      </c>
      <c r="AF9">
        <v>0.000271643054437</v>
      </c>
      <c r="AG9">
        <v>0.004364975836952</v>
      </c>
      <c r="AH9" t="s">
        <v>32</v>
      </c>
      <c r="AI9">
        <v>84.878699998888</v>
      </c>
      <c r="AJ9">
        <f t="shared" si="1"/>
        <v>1.9287987192953464</v>
      </c>
      <c r="AK9">
        <v>48.8338082277651</v>
      </c>
      <c r="AL9">
        <f t="shared" si="1"/>
        <v>1.6887205933771898</v>
      </c>
      <c r="AM9">
        <v>1223.21958235787</v>
      </c>
      <c r="AN9">
        <f t="shared" si="0"/>
        <v>3.0875044250218986</v>
      </c>
      <c r="AO9">
        <f>RSQ(B3:B98,$AI$3:$AI$98)</f>
        <v>0.572578780892942</v>
      </c>
      <c r="AP9">
        <f aca="true" t="shared" si="8" ref="AP9:AX9">RSQ(C3:C98,$AI$3:$AI$98)</f>
        <v>0.6528512875445192</v>
      </c>
      <c r="AQ9">
        <f t="shared" si="8"/>
        <v>0.28327588493603006</v>
      </c>
      <c r="AR9">
        <f t="shared" si="8"/>
        <v>0.003378694978031704</v>
      </c>
      <c r="AS9">
        <f t="shared" si="8"/>
        <v>0.4120656634218711</v>
      </c>
      <c r="AT9">
        <f t="shared" si="8"/>
        <v>0.03766224336731435</v>
      </c>
      <c r="AU9">
        <f t="shared" si="8"/>
        <v>0.7335152637168973</v>
      </c>
      <c r="AV9">
        <f t="shared" si="8"/>
        <v>0.0010795990677749524</v>
      </c>
      <c r="AW9">
        <f t="shared" si="8"/>
        <v>0.07166026541351098</v>
      </c>
      <c r="AX9">
        <f t="shared" si="8"/>
        <v>0.0007748952164995948</v>
      </c>
      <c r="AY9">
        <f>RSQ(M3:M98,$AK$3:$AK$98)</f>
        <v>0.46521719343272605</v>
      </c>
      <c r="AZ9">
        <f aca="true" t="shared" si="9" ref="AZ9:BH9">RSQ(N3:N98,$AK$3:$AK$98)</f>
        <v>0.7199945119948304</v>
      </c>
      <c r="BA9">
        <f t="shared" si="9"/>
        <v>0.07154364718975076</v>
      </c>
      <c r="BB9">
        <f t="shared" si="9"/>
        <v>0.05646895100626922</v>
      </c>
      <c r="BC9">
        <f t="shared" si="9"/>
        <v>0.5579988349968579</v>
      </c>
      <c r="BD9">
        <f t="shared" si="9"/>
        <v>0.42851786511326984</v>
      </c>
      <c r="BE9">
        <f t="shared" si="9"/>
        <v>0.5659705465787216</v>
      </c>
      <c r="BF9">
        <f t="shared" si="9"/>
        <v>0.13424116734553945</v>
      </c>
      <c r="BG9">
        <f t="shared" si="9"/>
        <v>0.28579212987616104</v>
      </c>
      <c r="BH9">
        <f t="shared" si="9"/>
        <v>0.07122283099173501</v>
      </c>
      <c r="BI9">
        <f>RSQ(X3:X98,$AM$3:$AM$98)</f>
        <v>0.2979272953172237</v>
      </c>
      <c r="BJ9">
        <f aca="true" t="shared" si="10" ref="BJ9:BR9">RSQ(Y3:Y98,$AM$3:$AM$98)</f>
        <v>0.8078677679051949</v>
      </c>
      <c r="BK9">
        <f t="shared" si="10"/>
        <v>0.0032514082131947257</v>
      </c>
      <c r="BL9">
        <f t="shared" si="10"/>
        <v>0.047844855701605675</v>
      </c>
      <c r="BM9">
        <f t="shared" si="10"/>
        <v>0.37893880649775963</v>
      </c>
      <c r="BN9">
        <f t="shared" si="10"/>
        <v>0.0033005051275809398</v>
      </c>
      <c r="BO9">
        <f t="shared" si="10"/>
        <v>0.19601849566914273</v>
      </c>
      <c r="BP9">
        <f t="shared" si="10"/>
        <v>0.11166550324979423</v>
      </c>
      <c r="BQ9">
        <f t="shared" si="10"/>
        <v>0.022778801802048065</v>
      </c>
      <c r="BR9">
        <f t="shared" si="10"/>
        <v>0.03194700962320006</v>
      </c>
    </row>
    <row r="10" spans="1:41" ht="12.75">
      <c r="A10" t="s">
        <v>40</v>
      </c>
      <c r="B10">
        <v>6.87</v>
      </c>
      <c r="C10">
        <v>95</v>
      </c>
      <c r="D10">
        <v>9.13309371333371</v>
      </c>
      <c r="E10">
        <v>1.03726358218629</v>
      </c>
      <c r="F10">
        <v>0.01775</v>
      </c>
      <c r="G10">
        <v>0.001358414022159</v>
      </c>
      <c r="H10">
        <v>10.3678237058587</v>
      </c>
      <c r="I10">
        <v>0.688019779966896</v>
      </c>
      <c r="J10">
        <v>0.001822634937152</v>
      </c>
      <c r="K10">
        <v>0.003342241953512</v>
      </c>
      <c r="L10">
        <v>0.344078925328734</v>
      </c>
      <c r="M10">
        <v>6.76</v>
      </c>
      <c r="N10">
        <v>43</v>
      </c>
      <c r="O10">
        <v>3.17973188392738</v>
      </c>
      <c r="P10">
        <v>0.300414053195818</v>
      </c>
      <c r="Q10">
        <v>0.003825</v>
      </c>
      <c r="R10">
        <v>0.000213233283815</v>
      </c>
      <c r="S10">
        <v>2.64326009480337</v>
      </c>
      <c r="T10">
        <v>0.24020205281946</v>
      </c>
      <c r="U10">
        <v>0.001210922452812</v>
      </c>
      <c r="V10">
        <v>0.001371817656535</v>
      </c>
      <c r="W10">
        <v>0.057629260267011</v>
      </c>
      <c r="X10">
        <v>6.74</v>
      </c>
      <c r="Y10">
        <v>47</v>
      </c>
      <c r="Z10">
        <v>2.60264705693887</v>
      </c>
      <c r="AA10">
        <v>0.235979788800508</v>
      </c>
      <c r="AB10">
        <v>0.14655</v>
      </c>
      <c r="AC10">
        <v>0.0001372394674</v>
      </c>
      <c r="AD10">
        <v>2.40748617450842</v>
      </c>
      <c r="AE10">
        <v>0.180546267709172</v>
      </c>
      <c r="AF10">
        <v>0.000413491596009</v>
      </c>
      <c r="AG10">
        <v>0.001218080263342</v>
      </c>
      <c r="AH10">
        <v>0.053801949231985</v>
      </c>
      <c r="AI10">
        <v>82.67</v>
      </c>
      <c r="AJ10">
        <f t="shared" si="1"/>
        <v>1.9173479376277713</v>
      </c>
      <c r="AK10">
        <v>40.7337381921301</v>
      </c>
      <c r="AL10">
        <f t="shared" si="1"/>
        <v>1.6099542677269938</v>
      </c>
      <c r="AM10">
        <v>2006.06205445652</v>
      </c>
      <c r="AN10">
        <f t="shared" si="0"/>
        <v>3.3023443631266787</v>
      </c>
      <c r="AO10" t="s">
        <v>191</v>
      </c>
    </row>
    <row r="11" spans="1:70" ht="12.75">
      <c r="A11" t="s">
        <v>41</v>
      </c>
      <c r="B11">
        <v>6.94</v>
      </c>
      <c r="C11">
        <v>90</v>
      </c>
      <c r="D11">
        <v>9.05783572119762</v>
      </c>
      <c r="E11">
        <v>1.0966929598415</v>
      </c>
      <c r="F11">
        <v>0.012</v>
      </c>
      <c r="G11">
        <v>0.001051711490573</v>
      </c>
      <c r="H11">
        <v>9.29907270766452</v>
      </c>
      <c r="I11">
        <v>0.717749653205588</v>
      </c>
      <c r="J11">
        <v>0.002539252803657</v>
      </c>
      <c r="K11">
        <v>0.003256589629829</v>
      </c>
      <c r="L11">
        <v>0.373147464202433</v>
      </c>
      <c r="M11">
        <v>6.88</v>
      </c>
      <c r="N11">
        <v>44</v>
      </c>
      <c r="O11">
        <v>2.97336776541099</v>
      </c>
      <c r="P11">
        <v>0.319588437307217</v>
      </c>
      <c r="Q11">
        <v>0.00235</v>
      </c>
      <c r="R11">
        <v>0.000201816590735</v>
      </c>
      <c r="S11">
        <v>4.5945214360955</v>
      </c>
      <c r="T11">
        <v>0.261557308514957</v>
      </c>
      <c r="U11">
        <v>0.000876328871888</v>
      </c>
      <c r="V11">
        <v>0.002083040779521</v>
      </c>
      <c r="W11">
        <v>0.05507175914085</v>
      </c>
      <c r="X11">
        <v>6.7</v>
      </c>
      <c r="Y11">
        <v>47</v>
      </c>
      <c r="Z11">
        <v>2.86594007631169</v>
      </c>
      <c r="AA11">
        <v>0.227444879170344</v>
      </c>
      <c r="AB11">
        <v>0.1302</v>
      </c>
      <c r="AC11">
        <v>0.000125705278337</v>
      </c>
      <c r="AD11">
        <v>2.41738265449438</v>
      </c>
      <c r="AE11">
        <v>0.175279679620745</v>
      </c>
      <c r="AF11">
        <v>0.000412055478709</v>
      </c>
      <c r="AG11">
        <v>0.000913520801233</v>
      </c>
      <c r="AH11">
        <v>0.050839623269658</v>
      </c>
      <c r="AI11">
        <v>68.274900015854</v>
      </c>
      <c r="AJ11">
        <f t="shared" si="1"/>
        <v>1.8342610728162425</v>
      </c>
      <c r="AK11">
        <v>42.087634849375</v>
      </c>
      <c r="AL11">
        <f t="shared" si="1"/>
        <v>1.6241545208840125</v>
      </c>
      <c r="AM11">
        <v>3254.626</v>
      </c>
      <c r="AN11">
        <f t="shared" si="0"/>
        <v>3.51250108953452</v>
      </c>
      <c r="AO11">
        <f>SLOPE(B3:B98,$AJ$3:$AJ$98)</f>
        <v>-0.5199041256692422</v>
      </c>
      <c r="AP11">
        <f aca="true" t="shared" si="11" ref="AP11:AX11">SLOPE(C3:C98,$AJ$3:$AJ$98)</f>
        <v>-32.31350686310988</v>
      </c>
      <c r="AQ11">
        <f t="shared" si="11"/>
        <v>3.65346162464087</v>
      </c>
      <c r="AR11">
        <f t="shared" si="11"/>
        <v>-0.054196878915298126</v>
      </c>
      <c r="AS11">
        <f t="shared" si="11"/>
        <v>0.056553195693009824</v>
      </c>
      <c r="AT11">
        <f t="shared" si="11"/>
        <v>0.002767868670392203</v>
      </c>
      <c r="AU11">
        <f t="shared" si="11"/>
        <v>-3.3039724576040372</v>
      </c>
      <c r="AV11">
        <f t="shared" si="11"/>
        <v>0.004669580210330661</v>
      </c>
      <c r="AW11">
        <f t="shared" si="11"/>
        <v>-0.0004464975324637267</v>
      </c>
      <c r="AX11">
        <f t="shared" si="11"/>
        <v>-0.00038116068334881</v>
      </c>
      <c r="AY11">
        <f>SLOPE(M3:M98,$AL$3:$AL$98)</f>
        <v>-0.32057684837562656</v>
      </c>
      <c r="AZ11">
        <f aca="true" t="shared" si="12" ref="AZ11:BH11">SLOPE(N3:N98,$AL$3:$AL$98)</f>
        <v>-16.92301370713341</v>
      </c>
      <c r="BA11">
        <f t="shared" si="12"/>
        <v>1.1081206299463144</v>
      </c>
      <c r="BB11">
        <f t="shared" si="12"/>
        <v>0.007142546058915759</v>
      </c>
      <c r="BC11">
        <f t="shared" si="12"/>
        <v>0.023792619845750686</v>
      </c>
      <c r="BD11">
        <f t="shared" si="12"/>
        <v>0.0004246270865819091</v>
      </c>
      <c r="BE11">
        <f t="shared" si="12"/>
        <v>-1.2863066529240244</v>
      </c>
      <c r="BF11">
        <f t="shared" si="12"/>
        <v>-0.025363328191915207</v>
      </c>
      <c r="BG11">
        <f t="shared" si="12"/>
        <v>-0.0004148577338473203</v>
      </c>
      <c r="BH11">
        <f t="shared" si="12"/>
        <v>0.0034527638751970127</v>
      </c>
      <c r="BI11">
        <f>SLOPE(X3:X98,$AN$3:$AN$98)</f>
        <v>-0.1152961358752837</v>
      </c>
      <c r="BJ11">
        <f aca="true" t="shared" si="13" ref="BJ11:BR11">SLOPE(Y3:Y98,$AN$3:$AN$98)</f>
        <v>-18.54272398789531</v>
      </c>
      <c r="BK11">
        <f t="shared" si="13"/>
        <v>0.33955847878508844</v>
      </c>
      <c r="BL11">
        <f t="shared" si="13"/>
        <v>-0.015583699291843845</v>
      </c>
      <c r="BM11">
        <f t="shared" si="13"/>
        <v>0.28964528033153253</v>
      </c>
      <c r="BN11">
        <f t="shared" si="13"/>
        <v>0.0008373375521472499</v>
      </c>
      <c r="BO11">
        <f t="shared" si="13"/>
        <v>-0.8279795726871765</v>
      </c>
      <c r="BP11">
        <f t="shared" si="13"/>
        <v>-0.014817520432473403</v>
      </c>
      <c r="BQ11">
        <f t="shared" si="13"/>
        <v>-8.152638369279308E-05</v>
      </c>
      <c r="BR11">
        <f t="shared" si="13"/>
        <v>0.001605763220620835</v>
      </c>
    </row>
    <row r="12" spans="1:41" ht="12.75">
      <c r="A12" t="s">
        <v>42</v>
      </c>
      <c r="B12">
        <v>6.97</v>
      </c>
      <c r="C12">
        <v>88</v>
      </c>
      <c r="D12">
        <v>8.72129530698448</v>
      </c>
      <c r="E12">
        <v>1.06604384683693</v>
      </c>
      <c r="F12">
        <v>0.01065</v>
      </c>
      <c r="G12">
        <v>0.000253126955335</v>
      </c>
      <c r="H12">
        <v>9.14783378812199</v>
      </c>
      <c r="I12">
        <v>0.673575768057608</v>
      </c>
      <c r="J12">
        <v>0.001752429168894</v>
      </c>
      <c r="K12">
        <v>0.002658544185289</v>
      </c>
      <c r="L12">
        <v>0.388057105425141</v>
      </c>
      <c r="M12">
        <v>6.88</v>
      </c>
      <c r="N12">
        <v>44</v>
      </c>
      <c r="O12">
        <v>2.59498497043819</v>
      </c>
      <c r="P12">
        <v>0.272493458787992</v>
      </c>
      <c r="Q12">
        <v>0.00225</v>
      </c>
      <c r="R12">
        <v>8.5348356689E-05</v>
      </c>
      <c r="S12">
        <v>3.38545582865168</v>
      </c>
      <c r="T12">
        <v>0.238439575964771</v>
      </c>
      <c r="U12">
        <v>0.000636876882266</v>
      </c>
      <c r="V12">
        <v>0.002540184199468</v>
      </c>
      <c r="W12">
        <v>0.030876821741487</v>
      </c>
      <c r="X12">
        <v>6.92</v>
      </c>
      <c r="Y12">
        <v>41</v>
      </c>
      <c r="Z12">
        <v>2.43846369048299</v>
      </c>
      <c r="AA12">
        <v>0.20487228922741</v>
      </c>
      <c r="AB12">
        <v>0.08215</v>
      </c>
      <c r="AC12">
        <v>0.000643618425669</v>
      </c>
      <c r="AD12">
        <v>3.42170505617977</v>
      </c>
      <c r="AE12">
        <v>0.167139121443939</v>
      </c>
      <c r="AF12">
        <v>0.000745086751142</v>
      </c>
      <c r="AG12">
        <v>0.001014979338843</v>
      </c>
      <c r="AH12">
        <v>0.035973101693486</v>
      </c>
      <c r="AI12">
        <v>64.8970999990668</v>
      </c>
      <c r="AJ12">
        <f t="shared" si="1"/>
        <v>1.8122252902896996</v>
      </c>
      <c r="AK12">
        <v>55.5955864693035</v>
      </c>
      <c r="AL12">
        <f t="shared" si="1"/>
        <v>1.7450403158966623</v>
      </c>
      <c r="AM12">
        <v>3153.88361528514</v>
      </c>
      <c r="AN12">
        <f t="shared" si="0"/>
        <v>3.498845662939605</v>
      </c>
      <c r="AO12" t="s">
        <v>192</v>
      </c>
    </row>
    <row r="13" spans="1:70" ht="12.75">
      <c r="A13" t="s">
        <v>43</v>
      </c>
      <c r="B13">
        <v>7.01</v>
      </c>
      <c r="C13">
        <v>90</v>
      </c>
      <c r="D13">
        <v>8.13370060821332</v>
      </c>
      <c r="E13">
        <v>0.970358811115332</v>
      </c>
      <c r="F13">
        <v>0.0089</v>
      </c>
      <c r="G13">
        <v>0.003489277458428</v>
      </c>
      <c r="H13">
        <v>9.26778352728731</v>
      </c>
      <c r="I13">
        <v>0.658934845352204</v>
      </c>
      <c r="J13">
        <v>0.002129379329123</v>
      </c>
      <c r="K13">
        <v>0.002457989457164</v>
      </c>
      <c r="L13">
        <v>0.30683659697684</v>
      </c>
      <c r="M13">
        <v>6.9</v>
      </c>
      <c r="N13">
        <v>45</v>
      </c>
      <c r="O13">
        <v>2.4137262803776</v>
      </c>
      <c r="P13">
        <v>0.271521657643944</v>
      </c>
      <c r="Q13">
        <v>0.001575</v>
      </c>
      <c r="R13">
        <v>7.3882971581E-05</v>
      </c>
      <c r="S13">
        <v>3.40050674596207</v>
      </c>
      <c r="T13">
        <v>0.223553026358843</v>
      </c>
      <c r="U13">
        <v>0.000540229409428</v>
      </c>
      <c r="V13">
        <v>0.001219235887379</v>
      </c>
      <c r="W13">
        <v>0.046209165988294</v>
      </c>
      <c r="X13">
        <v>6.87</v>
      </c>
      <c r="Y13">
        <v>42</v>
      </c>
      <c r="Z13">
        <v>2.29196242758086</v>
      </c>
      <c r="AA13">
        <v>0.19326780683552</v>
      </c>
      <c r="AB13">
        <v>0.06155</v>
      </c>
      <c r="AC13">
        <v>0.00042038913702</v>
      </c>
      <c r="AD13">
        <v>2.19130100070224</v>
      </c>
      <c r="AE13">
        <v>0.154540620020749</v>
      </c>
      <c r="AF13">
        <v>0.000456969693322</v>
      </c>
      <c r="AG13">
        <v>0.000558214560863</v>
      </c>
      <c r="AH13">
        <v>0.037712002560587</v>
      </c>
      <c r="AI13">
        <v>59.6259000008773</v>
      </c>
      <c r="AJ13">
        <f t="shared" si="1"/>
        <v>1.775434947393492</v>
      </c>
      <c r="AK13">
        <v>62.2988536399276</v>
      </c>
      <c r="AL13">
        <f t="shared" si="1"/>
        <v>1.7944800552878337</v>
      </c>
      <c r="AM13">
        <v>3285.80263440585</v>
      </c>
      <c r="AN13">
        <f t="shared" si="0"/>
        <v>3.5166414734743663</v>
      </c>
      <c r="AO13">
        <f>INTERCEPT(B3:B98,$AJ$3:$AJ$98)</f>
        <v>7.9762755469993545</v>
      </c>
      <c r="AP13">
        <f aca="true" t="shared" si="14" ref="AP13:AX13">INTERCEPT(C3:C98,$AJ$3:$AJ$98)</f>
        <v>134.816922803532</v>
      </c>
      <c r="AQ13">
        <f t="shared" si="14"/>
        <v>0.19656905555993553</v>
      </c>
      <c r="AR13">
        <f t="shared" si="14"/>
        <v>0.8200441605598215</v>
      </c>
      <c r="AS13">
        <f t="shared" si="14"/>
        <v>-0.08647453817700838</v>
      </c>
      <c r="AT13">
        <f t="shared" si="14"/>
        <v>-0.0012889187392638186</v>
      </c>
      <c r="AU13">
        <f t="shared" si="14"/>
        <v>13.983465233627925</v>
      </c>
      <c r="AV13">
        <f t="shared" si="14"/>
        <v>0.4795443052405147</v>
      </c>
      <c r="AW13">
        <f t="shared" si="14"/>
        <v>0.002775004385052169</v>
      </c>
      <c r="AX13">
        <f t="shared" si="14"/>
        <v>0.012547762073647222</v>
      </c>
      <c r="AY13">
        <f>INTERCEPT(M3:M98,$AL$3:$AL$98)</f>
        <v>7.40906913053006</v>
      </c>
      <c r="AZ13">
        <f aca="true" t="shared" si="15" ref="AZ13:BH13">INTERCEPT(N3:N98,$AL$3:$AL$98)</f>
        <v>72.65540398458666</v>
      </c>
      <c r="BA13">
        <f t="shared" si="15"/>
        <v>1.0643978644375358</v>
      </c>
      <c r="BB13">
        <f t="shared" si="15"/>
        <v>0.34997980850634125</v>
      </c>
      <c r="BC13">
        <f t="shared" si="15"/>
        <v>-0.03962052636987409</v>
      </c>
      <c r="BD13">
        <f t="shared" si="15"/>
        <v>-0.0005967441156708123</v>
      </c>
      <c r="BE13">
        <f t="shared" si="15"/>
        <v>5.873163647751453</v>
      </c>
      <c r="BF13">
        <f t="shared" si="15"/>
        <v>0.32847241075901135</v>
      </c>
      <c r="BG13">
        <f t="shared" si="15"/>
        <v>0.001718948387134833</v>
      </c>
      <c r="BH13">
        <f t="shared" si="15"/>
        <v>-0.002375236557417691</v>
      </c>
      <c r="BI13">
        <f>INTERCEPT(X3:X98,$AN$3:$AN$98)</f>
        <v>7.293847516714414</v>
      </c>
      <c r="BJ13">
        <f aca="true" t="shared" si="16" ref="BJ13:BR13">INTERCEPT(Y3:Y98,$AN$3:$AN$98)</f>
        <v>110.51444226012008</v>
      </c>
      <c r="BK13">
        <f t="shared" si="16"/>
        <v>1.7830052950537736</v>
      </c>
      <c r="BL13">
        <f t="shared" si="16"/>
        <v>0.1774725893195283</v>
      </c>
      <c r="BM13">
        <f t="shared" si="16"/>
        <v>-0.9287748846499903</v>
      </c>
      <c r="BN13">
        <f t="shared" si="16"/>
        <v>-0.0010750890753575696</v>
      </c>
      <c r="BO13">
        <f t="shared" si="16"/>
        <v>7.148147719548061</v>
      </c>
      <c r="BP13">
        <f t="shared" si="16"/>
        <v>0.15266890036987135</v>
      </c>
      <c r="BQ13">
        <f t="shared" si="16"/>
        <v>0.0006180462898957584</v>
      </c>
      <c r="BR13">
        <f t="shared" si="16"/>
        <v>-0.0018566656621767912</v>
      </c>
    </row>
    <row r="14" spans="1:41" ht="12.75">
      <c r="A14" t="s">
        <v>44</v>
      </c>
      <c r="B14">
        <v>7.03</v>
      </c>
      <c r="C14">
        <v>89</v>
      </c>
      <c r="D14">
        <v>7.86782732594984</v>
      </c>
      <c r="E14">
        <v>0.931112995682644</v>
      </c>
      <c r="F14">
        <v>0.00925</v>
      </c>
      <c r="G14">
        <v>0.000526814550534</v>
      </c>
      <c r="H14">
        <v>9.39349246589085</v>
      </c>
      <c r="I14">
        <v>0.591937309718677</v>
      </c>
      <c r="J14">
        <v>0.000809993825237</v>
      </c>
      <c r="K14">
        <v>0.002599202855256</v>
      </c>
      <c r="L14">
        <v>0.335766489283474</v>
      </c>
      <c r="M14">
        <v>6.91</v>
      </c>
      <c r="N14">
        <v>44</v>
      </c>
      <c r="O14">
        <v>2.29290658474764</v>
      </c>
      <c r="P14">
        <v>0.257019394417389</v>
      </c>
      <c r="Q14">
        <v>0.0015</v>
      </c>
      <c r="R14">
        <v>6.2410176816E-05</v>
      </c>
      <c r="S14">
        <v>4.69233664852528</v>
      </c>
      <c r="T14">
        <v>0.216339762495185</v>
      </c>
      <c r="U14">
        <v>0.00049118535728</v>
      </c>
      <c r="V14">
        <v>0.001015986132512</v>
      </c>
      <c r="W14">
        <v>0.039172460432412</v>
      </c>
      <c r="X14">
        <v>6.85</v>
      </c>
      <c r="Y14">
        <v>44</v>
      </c>
      <c r="Z14">
        <v>2.04277922606768</v>
      </c>
      <c r="AA14">
        <v>0.179866501363596</v>
      </c>
      <c r="AB14">
        <v>0.05535</v>
      </c>
      <c r="AC14">
        <v>0.000514893031777</v>
      </c>
      <c r="AD14">
        <v>3.06145822068118</v>
      </c>
      <c r="AE14">
        <v>0.147385588364201</v>
      </c>
      <c r="AF14">
        <v>0.000455538910934</v>
      </c>
      <c r="AG14">
        <v>0.00060893507494</v>
      </c>
      <c r="AH14">
        <v>0.031416439013521</v>
      </c>
      <c r="AI14">
        <v>58.26</v>
      </c>
      <c r="AJ14">
        <f t="shared" si="1"/>
        <v>1.7653704802916483</v>
      </c>
      <c r="AK14">
        <v>59.418261578695</v>
      </c>
      <c r="AL14">
        <f t="shared" si="1"/>
        <v>1.773919941344718</v>
      </c>
      <c r="AM14">
        <v>3075.09618921856</v>
      </c>
      <c r="AN14">
        <f t="shared" si="0"/>
        <v>3.4878587050849243</v>
      </c>
      <c r="AO14" t="s">
        <v>193</v>
      </c>
    </row>
    <row r="15" spans="1:70" ht="12.75">
      <c r="A15" t="s">
        <v>45</v>
      </c>
      <c r="B15">
        <v>6.94</v>
      </c>
      <c r="C15">
        <v>91</v>
      </c>
      <c r="D15">
        <v>7.80000797928214</v>
      </c>
      <c r="E15">
        <v>0.892988489262319</v>
      </c>
      <c r="F15">
        <v>0.0075</v>
      </c>
      <c r="G15">
        <v>0.003169818442242</v>
      </c>
      <c r="H15">
        <v>9.46726780196629</v>
      </c>
      <c r="I15">
        <v>0.603138998809357</v>
      </c>
      <c r="J15">
        <v>0.000702505603026</v>
      </c>
      <c r="K15">
        <v>0.002398129990195</v>
      </c>
      <c r="L15">
        <v>0.286748854859742</v>
      </c>
      <c r="M15">
        <v>6.86</v>
      </c>
      <c r="N15">
        <v>44</v>
      </c>
      <c r="O15">
        <v>2.16278858228221</v>
      </c>
      <c r="P15">
        <v>0.232761742783281</v>
      </c>
      <c r="Q15">
        <v>0.002</v>
      </c>
      <c r="R15">
        <v>5.0929972394E-05</v>
      </c>
      <c r="S15">
        <v>2.89202453037219</v>
      </c>
      <c r="T15">
        <v>0.197527816573684</v>
      </c>
      <c r="U15">
        <v>0.000489764423961</v>
      </c>
      <c r="V15">
        <v>0.001066739476817</v>
      </c>
      <c r="W15">
        <v>0.033677422308818</v>
      </c>
      <c r="X15">
        <v>6.77</v>
      </c>
      <c r="Y15">
        <v>44</v>
      </c>
      <c r="Z15">
        <v>1.85333824338275</v>
      </c>
      <c r="AA15">
        <v>0.167737945573363</v>
      </c>
      <c r="AB15">
        <v>0.05245</v>
      </c>
      <c r="AC15">
        <v>0.00060945726231</v>
      </c>
      <c r="AD15">
        <v>1.97620014044943</v>
      </c>
      <c r="AE15">
        <v>0.135155326376243</v>
      </c>
      <c r="AF15">
        <v>0.000454107718168</v>
      </c>
      <c r="AG15">
        <v>0.000507424008965</v>
      </c>
      <c r="AH15">
        <v>0.031621087469987</v>
      </c>
      <c r="AI15">
        <v>78.3577000020731</v>
      </c>
      <c r="AJ15">
        <f t="shared" si="1"/>
        <v>1.8940816798613958</v>
      </c>
      <c r="AK15">
        <v>60.8464888587731</v>
      </c>
      <c r="AL15">
        <f t="shared" si="1"/>
        <v>1.78423552236468</v>
      </c>
      <c r="AM15">
        <v>3018.24683349728</v>
      </c>
      <c r="AN15">
        <f t="shared" si="0"/>
        <v>3.479754753677587</v>
      </c>
      <c r="AO15">
        <f>RSQ(B3:B98,$AJ$3:$AJ$98)</f>
        <v>0.7700783335652233</v>
      </c>
      <c r="AP15">
        <f aca="true" t="shared" si="17" ref="AP15:AX15">RSQ(C3:C98,$AJ$3:$AJ$98)</f>
        <v>0.7126935918633787</v>
      </c>
      <c r="AQ15">
        <f t="shared" si="17"/>
        <v>0.414327927380469</v>
      </c>
      <c r="AR15">
        <f t="shared" si="17"/>
        <v>0.01031330320420781</v>
      </c>
      <c r="AS15">
        <f t="shared" si="17"/>
        <v>0.24830035166199388</v>
      </c>
      <c r="AT15">
        <f t="shared" si="17"/>
        <v>0.119423175039174</v>
      </c>
      <c r="AU15">
        <f t="shared" si="17"/>
        <v>0.7097913891392514</v>
      </c>
      <c r="AV15">
        <f t="shared" si="17"/>
        <v>0.00027511933822675346</v>
      </c>
      <c r="AW15">
        <f t="shared" si="17"/>
        <v>0.07178832018618755</v>
      </c>
      <c r="AX15">
        <f t="shared" si="17"/>
        <v>8.982146640346475E-05</v>
      </c>
      <c r="AY15">
        <f>RSQ(M3:M98,$AL$3:$AL$98)</f>
        <v>0.6306556310734236</v>
      </c>
      <c r="AZ15">
        <f aca="true" t="shared" si="18" ref="AZ15:BH15">RSQ(N3:N98,$AL$3:$AL$98)</f>
        <v>0.9403151237485051</v>
      </c>
      <c r="BA15">
        <f t="shared" si="18"/>
        <v>0.25681543385528677</v>
      </c>
      <c r="BB15">
        <f t="shared" si="18"/>
        <v>0.0006438697726223556</v>
      </c>
      <c r="BC15">
        <f t="shared" si="18"/>
        <v>0.3137346948920639</v>
      </c>
      <c r="BD15">
        <f t="shared" si="18"/>
        <v>0.2408162457047139</v>
      </c>
      <c r="BE15">
        <f t="shared" si="18"/>
        <v>0.5521066244105053</v>
      </c>
      <c r="BF15">
        <f t="shared" si="18"/>
        <v>0.014236482960168535</v>
      </c>
      <c r="BG15">
        <f t="shared" si="18"/>
        <v>0.40672263901462213</v>
      </c>
      <c r="BH15">
        <f t="shared" si="18"/>
        <v>0.1315978839344862</v>
      </c>
      <c r="BI15">
        <f>RSQ(X3:X98,$AN$3:$AN$98)</f>
        <v>0.14715534337820663</v>
      </c>
      <c r="BJ15">
        <f aca="true" t="shared" si="19" ref="BJ15:BR15">RSQ(Y3:Y98,$AN$3:$AN$98)</f>
        <v>0.8313824152216289</v>
      </c>
      <c r="BK15">
        <f t="shared" si="19"/>
        <v>0.004133014857602611</v>
      </c>
      <c r="BL15">
        <f t="shared" si="19"/>
        <v>0.02277289161425285</v>
      </c>
      <c r="BM15">
        <f t="shared" si="19"/>
        <v>0.24390280347636126</v>
      </c>
      <c r="BN15">
        <f t="shared" si="19"/>
        <v>0.0646727668754802</v>
      </c>
      <c r="BO15">
        <f t="shared" si="19"/>
        <v>0.09276516739793302</v>
      </c>
      <c r="BP15">
        <f t="shared" si="19"/>
        <v>0.02892981640232176</v>
      </c>
      <c r="BQ15">
        <f t="shared" si="19"/>
        <v>0.011097865756605537</v>
      </c>
      <c r="BR15">
        <f t="shared" si="19"/>
        <v>0.011267252864976705</v>
      </c>
    </row>
    <row r="16" spans="1:40" ht="12.75">
      <c r="A16" t="s">
        <v>46</v>
      </c>
      <c r="B16">
        <v>6.87</v>
      </c>
      <c r="C16">
        <v>84</v>
      </c>
      <c r="D16">
        <v>8.99303903950581</v>
      </c>
      <c r="E16">
        <v>0.858227909879082</v>
      </c>
      <c r="F16">
        <v>0.0288</v>
      </c>
      <c r="G16">
        <v>0.005220710272341</v>
      </c>
      <c r="H16">
        <v>8.79107193017656</v>
      </c>
      <c r="I16">
        <v>0.565227971676134</v>
      </c>
      <c r="J16">
        <v>0.001660668189394</v>
      </c>
      <c r="K16">
        <v>0.003168345192118</v>
      </c>
      <c r="L16">
        <v>0.288170924821436</v>
      </c>
      <c r="M16">
        <v>6.83</v>
      </c>
      <c r="N16">
        <v>42</v>
      </c>
      <c r="O16">
        <v>3.08430908290981</v>
      </c>
      <c r="P16">
        <v>0.2518987499276</v>
      </c>
      <c r="Q16">
        <v>0.028025</v>
      </c>
      <c r="R16">
        <v>0</v>
      </c>
      <c r="S16">
        <v>1.63665786516853</v>
      </c>
      <c r="T16">
        <v>0.2028818155554</v>
      </c>
      <c r="U16">
        <v>0.000726559216977</v>
      </c>
      <c r="V16">
        <v>0.001574642807116</v>
      </c>
      <c r="W16">
        <v>0.046715732348108</v>
      </c>
      <c r="X16">
        <v>6.84</v>
      </c>
      <c r="Y16">
        <v>39</v>
      </c>
      <c r="Z16">
        <v>1.92340252373299</v>
      </c>
      <c r="AA16">
        <v>0.171294157919264</v>
      </c>
      <c r="AB16">
        <v>0.25145</v>
      </c>
      <c r="AC16">
        <v>0.00049202894847</v>
      </c>
      <c r="AD16">
        <v>2.96331366309691</v>
      </c>
      <c r="AE16">
        <v>0.136951176594345</v>
      </c>
      <c r="AF16">
        <v>0.00040486873654</v>
      </c>
      <c r="AG16">
        <v>0.000558142334361</v>
      </c>
      <c r="AH16">
        <v>0.033379970254019</v>
      </c>
      <c r="AI16">
        <v>88.89519999886</v>
      </c>
      <c r="AJ16">
        <f t="shared" si="1"/>
        <v>1.948878311360677</v>
      </c>
      <c r="AK16">
        <v>151.776352602757</v>
      </c>
      <c r="AL16">
        <f t="shared" si="1"/>
        <v>2.181204111914257</v>
      </c>
      <c r="AM16">
        <v>4201.30142320391</v>
      </c>
      <c r="AN16">
        <f t="shared" si="0"/>
        <v>3.6233838411995274</v>
      </c>
    </row>
    <row r="17" spans="1:40" ht="12.75">
      <c r="A17" t="s">
        <v>47</v>
      </c>
      <c r="B17">
        <v>6.75</v>
      </c>
      <c r="C17">
        <v>75</v>
      </c>
      <c r="D17">
        <v>13.0397496141546</v>
      </c>
      <c r="E17">
        <v>1.30787282383644</v>
      </c>
      <c r="F17">
        <v>0.1721</v>
      </c>
      <c r="G17">
        <v>0.003951192345938</v>
      </c>
      <c r="H17">
        <v>7.61767657002407</v>
      </c>
      <c r="I17">
        <v>0.763526394610232</v>
      </c>
      <c r="J17">
        <v>0.001945660299419</v>
      </c>
      <c r="K17">
        <v>0.005057547504224</v>
      </c>
      <c r="L17">
        <v>0.537343221422569</v>
      </c>
      <c r="M17">
        <v>6.78</v>
      </c>
      <c r="N17">
        <v>38</v>
      </c>
      <c r="O17">
        <v>4.20574318050027</v>
      </c>
      <c r="P17">
        <v>0.494550020202845</v>
      </c>
      <c r="Q17">
        <v>0.01905</v>
      </c>
      <c r="R17">
        <v>0</v>
      </c>
      <c r="S17">
        <v>1.61458962429775</v>
      </c>
      <c r="T17">
        <v>0.402206890148414</v>
      </c>
      <c r="U17">
        <v>0.00072517029313</v>
      </c>
      <c r="V17">
        <v>0.005231652279731</v>
      </c>
      <c r="W17">
        <v>0.086386307481569</v>
      </c>
      <c r="X17">
        <v>6.68</v>
      </c>
      <c r="Y17">
        <v>32</v>
      </c>
      <c r="Z17">
        <v>2.90546911338307</v>
      </c>
      <c r="AA17">
        <v>0.195251798986392</v>
      </c>
      <c r="AB17">
        <v>0.6388</v>
      </c>
      <c r="AC17">
        <v>0.000480585792331</v>
      </c>
      <c r="AD17">
        <v>2.15636063904494</v>
      </c>
      <c r="AE17">
        <v>0.141188329784021</v>
      </c>
      <c r="AF17">
        <v>0.000451244101502</v>
      </c>
      <c r="AG17">
        <v>0.001217712564785</v>
      </c>
      <c r="AH17">
        <v>0.052394512536084</v>
      </c>
      <c r="AI17">
        <v>149.34</v>
      </c>
      <c r="AJ17">
        <f t="shared" si="1"/>
        <v>2.1741761469922367</v>
      </c>
      <c r="AK17">
        <v>167.480950389493</v>
      </c>
      <c r="AL17">
        <f t="shared" si="1"/>
        <v>2.2239654166790768</v>
      </c>
      <c r="AM17">
        <v>12610.3465933919</v>
      </c>
      <c r="AN17">
        <f t="shared" si="0"/>
        <v>4.10072702325262</v>
      </c>
    </row>
    <row r="18" spans="1:40" ht="12.75">
      <c r="A18" t="s">
        <v>48</v>
      </c>
      <c r="B18">
        <v>6.85</v>
      </c>
      <c r="C18">
        <v>69</v>
      </c>
      <c r="D18">
        <v>10.0736771734827</v>
      </c>
      <c r="E18">
        <v>1.17667966939003</v>
      </c>
      <c r="F18">
        <v>0.06295</v>
      </c>
      <c r="G18">
        <v>0.002913191042908</v>
      </c>
      <c r="H18">
        <v>6.88284518459068</v>
      </c>
      <c r="I18">
        <v>0.729001535114676</v>
      </c>
      <c r="J18">
        <v>0.001714251410047</v>
      </c>
      <c r="K18">
        <v>0.003969560705638</v>
      </c>
      <c r="L18">
        <v>0.44199432215967</v>
      </c>
      <c r="M18">
        <v>6.9</v>
      </c>
      <c r="N18">
        <v>39</v>
      </c>
      <c r="O18">
        <v>3.43311217570302</v>
      </c>
      <c r="P18">
        <v>0.437737030243145</v>
      </c>
      <c r="Q18">
        <v>0.00665</v>
      </c>
      <c r="R18">
        <v>0</v>
      </c>
      <c r="S18">
        <v>2.0982732619382</v>
      </c>
      <c r="T18">
        <v>0.369374601933482</v>
      </c>
      <c r="U18">
        <v>0.000580811880603</v>
      </c>
      <c r="V18">
        <v>0.002031622075921</v>
      </c>
      <c r="W18">
        <v>0.06574999435314</v>
      </c>
      <c r="X18">
        <v>6.79</v>
      </c>
      <c r="Y18">
        <v>35</v>
      </c>
      <c r="Z18">
        <v>2.56853952796592</v>
      </c>
      <c r="AA18">
        <v>0.198695709889791</v>
      </c>
      <c r="AB18">
        <v>0.2753</v>
      </c>
      <c r="AC18">
        <v>0.000469135226536</v>
      </c>
      <c r="AD18">
        <v>2.29437197155898</v>
      </c>
      <c r="AE18">
        <v>0.152495139005923</v>
      </c>
      <c r="AF18">
        <v>0.000401991167027</v>
      </c>
      <c r="AG18">
        <v>0.006900073539711</v>
      </c>
      <c r="AH18">
        <v>0.03889850617713</v>
      </c>
      <c r="AI18">
        <v>122.927599998591</v>
      </c>
      <c r="AJ18">
        <f t="shared" si="1"/>
        <v>2.089649402669741</v>
      </c>
      <c r="AK18">
        <v>116.022782029317</v>
      </c>
      <c r="AL18">
        <f t="shared" si="1"/>
        <v>2.0645432749007147</v>
      </c>
      <c r="AM18">
        <v>15933.2329157986</v>
      </c>
      <c r="AN18">
        <f t="shared" si="0"/>
        <v>4.202303904805512</v>
      </c>
    </row>
    <row r="19" spans="1:40" ht="12.75">
      <c r="A19" t="s">
        <v>49</v>
      </c>
      <c r="B19">
        <v>7.02</v>
      </c>
      <c r="C19">
        <v>75</v>
      </c>
      <c r="D19">
        <v>9.67390827278837</v>
      </c>
      <c r="E19">
        <v>1.15462725881356</v>
      </c>
      <c r="F19">
        <v>0.0275</v>
      </c>
      <c r="G19">
        <v>0.000451455361488</v>
      </c>
      <c r="H19">
        <v>7.89684871589085</v>
      </c>
      <c r="I19">
        <v>0.705347602526793</v>
      </c>
      <c r="J19">
        <v>0.002429046863878</v>
      </c>
      <c r="K19">
        <v>0.003481254162962</v>
      </c>
      <c r="L19">
        <v>0.443369355259936</v>
      </c>
      <c r="M19">
        <v>6.92</v>
      </c>
      <c r="N19">
        <v>40</v>
      </c>
      <c r="O19">
        <v>3.19699347531309</v>
      </c>
      <c r="P19">
        <v>0.412320692629595</v>
      </c>
      <c r="Q19">
        <v>0.0042</v>
      </c>
      <c r="R19">
        <v>4.93505814E-06</v>
      </c>
      <c r="S19">
        <v>4.25432253774578</v>
      </c>
      <c r="T19">
        <v>0.343573512421317</v>
      </c>
      <c r="U19">
        <v>0.000484076586904</v>
      </c>
      <c r="V19">
        <v>0.002031534528645</v>
      </c>
      <c r="W19">
        <v>0.066231569092729</v>
      </c>
      <c r="X19">
        <v>6.87</v>
      </c>
      <c r="Y19">
        <v>36</v>
      </c>
      <c r="Z19">
        <v>1.99824190025096</v>
      </c>
      <c r="AA19">
        <v>0.1957010047564</v>
      </c>
      <c r="AB19">
        <v>0.08425</v>
      </c>
      <c r="AC19">
        <v>0.000457677251084</v>
      </c>
      <c r="AD19">
        <v>2.40028704353932</v>
      </c>
      <c r="AE19">
        <v>0.168864679270556</v>
      </c>
      <c r="AF19">
        <v>0.000352724690083</v>
      </c>
      <c r="AG19">
        <v>0.00187714490825</v>
      </c>
      <c r="AH19">
        <v>0.024606455887511</v>
      </c>
      <c r="AI19">
        <v>84.878699998888</v>
      </c>
      <c r="AJ19">
        <f t="shared" si="1"/>
        <v>1.9287987192953464</v>
      </c>
      <c r="AK19">
        <v>107.17098992448</v>
      </c>
      <c r="AL19">
        <f t="shared" si="1"/>
        <v>2.030077242252628</v>
      </c>
      <c r="AM19">
        <v>11380.9463997316</v>
      </c>
      <c r="AN19">
        <f t="shared" si="0"/>
        <v>4.056178377972171</v>
      </c>
    </row>
    <row r="20" spans="1:40" ht="12.75">
      <c r="A20" t="s">
        <v>50</v>
      </c>
      <c r="B20">
        <v>7.05</v>
      </c>
      <c r="C20">
        <v>82</v>
      </c>
      <c r="D20">
        <v>9.31133259943587</v>
      </c>
      <c r="E20">
        <v>1.111643746673</v>
      </c>
      <c r="F20">
        <v>0.02135</v>
      </c>
      <c r="G20">
        <v>0.003476889129762</v>
      </c>
      <c r="H20">
        <v>8.32248223314606</v>
      </c>
      <c r="I20">
        <v>0.704692568987253</v>
      </c>
      <c r="J20">
        <v>0.001499194565065</v>
      </c>
      <c r="K20">
        <v>0.002991875612831</v>
      </c>
      <c r="L20">
        <v>0.402460107507857</v>
      </c>
      <c r="M20">
        <v>6.9</v>
      </c>
      <c r="N20">
        <v>43</v>
      </c>
      <c r="O20">
        <v>2.74887337907416</v>
      </c>
      <c r="P20">
        <v>0.391389591065495</v>
      </c>
      <c r="Q20">
        <v>0.00315</v>
      </c>
      <c r="R20">
        <v>0</v>
      </c>
      <c r="S20">
        <v>3.65073362008427</v>
      </c>
      <c r="T20">
        <v>0.326075878318042</v>
      </c>
      <c r="U20">
        <v>0.000434984110169</v>
      </c>
      <c r="V20">
        <v>0.00203144698137</v>
      </c>
      <c r="W20">
        <v>0.062847281655914</v>
      </c>
      <c r="X20">
        <v>6.82</v>
      </c>
      <c r="Y20">
        <v>42</v>
      </c>
      <c r="Z20">
        <v>1.73412314403073</v>
      </c>
      <c r="AA20">
        <v>0.180016236620265</v>
      </c>
      <c r="AB20">
        <v>0.07005</v>
      </c>
      <c r="AC20">
        <v>0.00076469765879</v>
      </c>
      <c r="AD20">
        <v>3.28996347875702</v>
      </c>
      <c r="AE20">
        <v>0.150265634917465</v>
      </c>
      <c r="AF20">
        <v>0.000399111956003</v>
      </c>
      <c r="AG20">
        <v>0.002181452671943</v>
      </c>
      <c r="AH20">
        <v>0.027170037074855</v>
      </c>
      <c r="AI20">
        <v>56.9289000140212</v>
      </c>
      <c r="AJ20">
        <f t="shared" si="1"/>
        <v>1.755332792410599</v>
      </c>
      <c r="AK20">
        <v>96.7927832381217</v>
      </c>
      <c r="AL20">
        <f t="shared" si="1"/>
        <v>1.985842978003649</v>
      </c>
      <c r="AM20">
        <v>6574.68790501454</v>
      </c>
      <c r="AN20">
        <f t="shared" si="0"/>
        <v>3.8178751420519887</v>
      </c>
    </row>
    <row r="21" spans="1:40" ht="12.75">
      <c r="A21" t="s">
        <v>51</v>
      </c>
      <c r="B21">
        <v>6.97</v>
      </c>
      <c r="C21">
        <v>86</v>
      </c>
      <c r="D21">
        <v>7.74462619088845</v>
      </c>
      <c r="E21">
        <v>1.01334232325589</v>
      </c>
      <c r="F21">
        <v>0.0125</v>
      </c>
      <c r="G21">
        <v>0.00405197852213</v>
      </c>
      <c r="H21">
        <v>8.90379492877206</v>
      </c>
      <c r="I21">
        <v>0.655342337183508</v>
      </c>
      <c r="J21">
        <v>0.002552115821115</v>
      </c>
      <c r="K21">
        <v>0.002328629245507</v>
      </c>
      <c r="L21">
        <v>0.353119241005765</v>
      </c>
      <c r="M21">
        <v>6.85</v>
      </c>
      <c r="N21">
        <v>42</v>
      </c>
      <c r="O21">
        <v>2.49508789569681</v>
      </c>
      <c r="P21">
        <v>0.370533243435553</v>
      </c>
      <c r="Q21">
        <v>0.00215</v>
      </c>
      <c r="R21">
        <v>-1.8106856926E-05</v>
      </c>
      <c r="S21">
        <v>4.23001101211376</v>
      </c>
      <c r="T21">
        <v>0.310964182289296</v>
      </c>
      <c r="U21">
        <v>0.00057658232125</v>
      </c>
      <c r="V21">
        <v>0.001574303561423</v>
      </c>
      <c r="W21">
        <v>0.057418175263584</v>
      </c>
      <c r="X21">
        <v>6.89</v>
      </c>
      <c r="Y21">
        <v>45</v>
      </c>
      <c r="Z21">
        <v>1.44293369490395</v>
      </c>
      <c r="AA21">
        <v>0.146700142011292</v>
      </c>
      <c r="AB21">
        <v>0.0723</v>
      </c>
      <c r="AC21">
        <v>0.001071913893136</v>
      </c>
      <c r="AD21">
        <v>2.82512052317415</v>
      </c>
      <c r="AE21">
        <v>0.135531609217415</v>
      </c>
      <c r="AF21">
        <v>0.000397671734924</v>
      </c>
      <c r="AG21">
        <v>0.000558021956857</v>
      </c>
      <c r="AH21">
        <v>0.010212839102096</v>
      </c>
      <c r="AI21">
        <v>47.8745000007543</v>
      </c>
      <c r="AJ21">
        <f t="shared" si="1"/>
        <v>1.6801042512472315</v>
      </c>
      <c r="AK21">
        <v>83.4878411261486</v>
      </c>
      <c r="AL21">
        <f t="shared" si="1"/>
        <v>1.9216232309767736</v>
      </c>
      <c r="AM21">
        <v>4317.40465446489</v>
      </c>
      <c r="AN21">
        <f t="shared" si="0"/>
        <v>3.6352227553890044</v>
      </c>
    </row>
    <row r="22" spans="1:40" ht="12.75">
      <c r="A22" t="s">
        <v>52</v>
      </c>
      <c r="B22" t="s">
        <v>32</v>
      </c>
      <c r="C22">
        <v>85</v>
      </c>
      <c r="D22">
        <v>6.90225788482508</v>
      </c>
      <c r="E22">
        <v>0.879532781113969</v>
      </c>
      <c r="F22" t="s">
        <v>32</v>
      </c>
      <c r="G22">
        <v>0.002082615455597</v>
      </c>
      <c r="H22">
        <v>9.19670832664526</v>
      </c>
      <c r="I22">
        <v>0.584482594886953</v>
      </c>
      <c r="J22">
        <v>0.001091014862311</v>
      </c>
      <c r="K22">
        <v>0.001779257942146</v>
      </c>
      <c r="L22">
        <v>0.292179913422559</v>
      </c>
      <c r="M22">
        <v>6.85</v>
      </c>
      <c r="N22">
        <v>45</v>
      </c>
      <c r="O22">
        <v>2.32126785110461</v>
      </c>
      <c r="P22">
        <v>0.38466173699132</v>
      </c>
      <c r="Q22">
        <v>0.00215</v>
      </c>
      <c r="R22">
        <v>-2.9638928945E-05</v>
      </c>
      <c r="S22">
        <v>4.1963736042837</v>
      </c>
      <c r="T22">
        <v>0.328655250045962</v>
      </c>
      <c r="U22">
        <v>0.000575171647377</v>
      </c>
      <c r="V22">
        <v>0.001523453915114</v>
      </c>
      <c r="W22">
        <v>0.053907861382867</v>
      </c>
      <c r="X22" t="s">
        <v>32</v>
      </c>
      <c r="Y22" t="s">
        <v>32</v>
      </c>
      <c r="Z22" t="s">
        <v>32</v>
      </c>
      <c r="AA22" t="s">
        <v>32</v>
      </c>
      <c r="AB22" t="s">
        <v>32</v>
      </c>
      <c r="AC22" t="s">
        <v>32</v>
      </c>
      <c r="AD22" t="s">
        <v>32</v>
      </c>
      <c r="AE22" t="s">
        <v>32</v>
      </c>
      <c r="AF22" t="s">
        <v>32</v>
      </c>
      <c r="AG22" t="s">
        <v>32</v>
      </c>
      <c r="AH22" t="s">
        <v>32</v>
      </c>
      <c r="AI22">
        <v>62.8207000008996</v>
      </c>
      <c r="AJ22">
        <f t="shared" si="1"/>
        <v>1.7981027713626176</v>
      </c>
      <c r="AK22">
        <v>76.0635555425468</v>
      </c>
      <c r="AL22">
        <f t="shared" si="1"/>
        <v>1.8811766223695086</v>
      </c>
      <c r="AM22">
        <v>3247.97577161909</v>
      </c>
      <c r="AN22">
        <f t="shared" si="0"/>
        <v>3.5116127809474067</v>
      </c>
    </row>
    <row r="23" spans="1:40" ht="12.75">
      <c r="A23" t="s">
        <v>53</v>
      </c>
      <c r="B23">
        <v>7.21</v>
      </c>
      <c r="C23">
        <v>87</v>
      </c>
      <c r="D23">
        <v>6.56664730129549</v>
      </c>
      <c r="E23">
        <v>0.80178868959017</v>
      </c>
      <c r="F23">
        <v>0.0123</v>
      </c>
      <c r="G23">
        <v>0.001679913499156</v>
      </c>
      <c r="H23">
        <v>8.90138836777688</v>
      </c>
      <c r="I23">
        <v>0.525189740852918</v>
      </c>
      <c r="J23">
        <v>0.000742112347811</v>
      </c>
      <c r="K23">
        <v>0.001863649942397</v>
      </c>
      <c r="L23">
        <v>0.273993186447044</v>
      </c>
      <c r="M23">
        <v>6.86</v>
      </c>
      <c r="N23">
        <v>44</v>
      </c>
      <c r="O23">
        <v>2.42546718089332</v>
      </c>
      <c r="P23">
        <v>0.369225049587797</v>
      </c>
      <c r="Q23">
        <v>0.002275</v>
      </c>
      <c r="R23">
        <v>-4.117841062E-05</v>
      </c>
      <c r="S23">
        <v>4.09830192679073</v>
      </c>
      <c r="T23">
        <v>0.329102399192048</v>
      </c>
      <c r="U23">
        <v>0.000526071373464</v>
      </c>
      <c r="V23">
        <v>0.003046776509315</v>
      </c>
      <c r="W23">
        <v>0.03654980251297</v>
      </c>
      <c r="X23">
        <v>6.95</v>
      </c>
      <c r="Y23">
        <v>46</v>
      </c>
      <c r="Z23">
        <v>1.20775257592865</v>
      </c>
      <c r="AA23">
        <v>0.153513096189756</v>
      </c>
      <c r="AB23">
        <v>0.0493</v>
      </c>
      <c r="AC23">
        <v>0.000635718219529</v>
      </c>
      <c r="AD23">
        <v>4.10838029757724</v>
      </c>
      <c r="AE23">
        <v>0.128409266619209</v>
      </c>
      <c r="AF23">
        <v>0.000396231103468</v>
      </c>
      <c r="AG23">
        <v>0.000557997881356</v>
      </c>
      <c r="AH23">
        <v>0.024149600585723</v>
      </c>
      <c r="AI23">
        <v>74.8946999834127</v>
      </c>
      <c r="AJ23">
        <f t="shared" si="1"/>
        <v>1.874451085397735</v>
      </c>
      <c r="AK23">
        <v>73.1621100186384</v>
      </c>
      <c r="AL23">
        <f t="shared" si="1"/>
        <v>1.8642862221766732</v>
      </c>
      <c r="AM23">
        <v>2874.82072944587</v>
      </c>
      <c r="AN23">
        <f t="shared" si="0"/>
        <v>3.4586107677596005</v>
      </c>
    </row>
    <row r="24" spans="1:40" ht="12.75">
      <c r="A24" t="s">
        <v>54</v>
      </c>
      <c r="B24">
        <v>7.23</v>
      </c>
      <c r="C24">
        <v>77</v>
      </c>
      <c r="D24">
        <v>8.40591068658517</v>
      </c>
      <c r="E24">
        <v>0.796555914199144</v>
      </c>
      <c r="F24">
        <v>0.0395</v>
      </c>
      <c r="G24">
        <v>0.00088665458441</v>
      </c>
      <c r="H24">
        <v>8.30046890048153</v>
      </c>
      <c r="I24">
        <v>0.499187308289333</v>
      </c>
      <c r="J24">
        <v>0.002470767071361</v>
      </c>
      <c r="K24">
        <v>0.002641655065164</v>
      </c>
      <c r="L24">
        <v>0.292256183773286</v>
      </c>
      <c r="M24">
        <v>6.75</v>
      </c>
      <c r="N24">
        <v>39</v>
      </c>
      <c r="O24">
        <v>4.52136383484232</v>
      </c>
      <c r="P24">
        <v>0.429887867156608</v>
      </c>
      <c r="Q24">
        <v>0.0086</v>
      </c>
      <c r="R24">
        <v>0</v>
      </c>
      <c r="S24">
        <v>2.92638974719101</v>
      </c>
      <c r="T24">
        <v>0.362712144558061</v>
      </c>
      <c r="U24">
        <v>0.000572349068497</v>
      </c>
      <c r="V24">
        <v>0.002437316150721</v>
      </c>
      <c r="W24">
        <v>0.064166057379328</v>
      </c>
      <c r="X24">
        <v>6.94</v>
      </c>
      <c r="Y24">
        <v>45</v>
      </c>
      <c r="Z24">
        <v>1.35996240716771</v>
      </c>
      <c r="AA24">
        <v>0.145015620373759</v>
      </c>
      <c r="AB24">
        <v>0.0505</v>
      </c>
      <c r="AC24">
        <v>0.000518034801796</v>
      </c>
      <c r="AD24">
        <v>3.99514571629213</v>
      </c>
      <c r="AE24">
        <v>0.134393967117243</v>
      </c>
      <c r="AF24">
        <v>0.000586203424849</v>
      </c>
      <c r="AG24">
        <v>0.002231895223421</v>
      </c>
      <c r="AH24">
        <v>0.007803554608246</v>
      </c>
      <c r="AI24">
        <v>107.567200002548</v>
      </c>
      <c r="AJ24">
        <f t="shared" si="1"/>
        <v>2.0316798639930993</v>
      </c>
      <c r="AK24">
        <v>91.350133130014</v>
      </c>
      <c r="AL24">
        <f t="shared" si="1"/>
        <v>1.9607091846123474</v>
      </c>
      <c r="AM24">
        <v>3580.08522530646</v>
      </c>
      <c r="AN24">
        <f t="shared" si="0"/>
        <v>3.5538933653141975</v>
      </c>
    </row>
    <row r="25" spans="1:40" ht="12.75">
      <c r="A25" t="s">
        <v>55</v>
      </c>
      <c r="B25">
        <v>6.84</v>
      </c>
      <c r="C25">
        <v>63</v>
      </c>
      <c r="D25">
        <v>11.3758481830694</v>
      </c>
      <c r="E25">
        <v>1.04025373955259</v>
      </c>
      <c r="F25">
        <v>0.07085</v>
      </c>
      <c r="G25">
        <v>0.000875736114359</v>
      </c>
      <c r="H25">
        <v>6.57518050762439</v>
      </c>
      <c r="I25">
        <v>0.594761251611585</v>
      </c>
      <c r="J25">
        <v>0.002073389094397</v>
      </c>
      <c r="K25">
        <v>0.004346919479376</v>
      </c>
      <c r="L25">
        <v>0.439072179367237</v>
      </c>
      <c r="M25">
        <v>6.74</v>
      </c>
      <c r="N25">
        <v>38</v>
      </c>
      <c r="O25">
        <v>3.93562879743826</v>
      </c>
      <c r="P25">
        <v>0.570799033043495</v>
      </c>
      <c r="Q25">
        <v>0.013675</v>
      </c>
      <c r="R25">
        <v>0</v>
      </c>
      <c r="S25">
        <v>2.28665933110955</v>
      </c>
      <c r="T25">
        <v>0.457027143554003</v>
      </c>
      <c r="U25">
        <v>0.000618639485244</v>
      </c>
      <c r="V25">
        <v>0.002437211093991</v>
      </c>
      <c r="W25">
        <v>0.110716038910257</v>
      </c>
      <c r="X25">
        <v>6.95</v>
      </c>
      <c r="Y25">
        <v>37</v>
      </c>
      <c r="Z25">
        <v>1.8827606895757</v>
      </c>
      <c r="AA25">
        <v>0.151566537853052</v>
      </c>
      <c r="AB25">
        <v>0.1705</v>
      </c>
      <c r="AC25">
        <v>0.000719168494382</v>
      </c>
      <c r="AD25">
        <v>2.24718519136236</v>
      </c>
      <c r="AE25">
        <v>0.122408025636578</v>
      </c>
      <c r="AF25">
        <v>0.000393348609421</v>
      </c>
      <c r="AG25">
        <v>0.00299263946281</v>
      </c>
      <c r="AH25">
        <v>0.025772524144243</v>
      </c>
      <c r="AI25">
        <v>161.391299998318</v>
      </c>
      <c r="AJ25">
        <f t="shared" si="1"/>
        <v>2.2078801198249614</v>
      </c>
      <c r="AK25">
        <v>98.8087965147896</v>
      </c>
      <c r="AL25">
        <f t="shared" si="1"/>
        <v>1.9947956096460973</v>
      </c>
      <c r="AM25">
        <v>8055.34200635719</v>
      </c>
      <c r="AN25">
        <f t="shared" si="0"/>
        <v>3.9060839840253236</v>
      </c>
    </row>
    <row r="26" spans="1:42" ht="12.75">
      <c r="A26" t="s">
        <v>56</v>
      </c>
      <c r="B26">
        <v>6.92</v>
      </c>
      <c r="C26">
        <v>64</v>
      </c>
      <c r="D26">
        <v>10.1392316671816</v>
      </c>
      <c r="E26">
        <v>0.977834204531082</v>
      </c>
      <c r="F26">
        <v>0.0413</v>
      </c>
      <c r="G26">
        <v>0.002915308334545</v>
      </c>
      <c r="H26">
        <v>6.42992624398073</v>
      </c>
      <c r="I26">
        <v>0.597415232797139</v>
      </c>
      <c r="J26">
        <v>0.003173084894414</v>
      </c>
      <c r="K26">
        <v>0.003681502296955</v>
      </c>
      <c r="L26">
        <v>0.373564384542574</v>
      </c>
      <c r="M26">
        <v>6.74</v>
      </c>
      <c r="N26">
        <v>37</v>
      </c>
      <c r="O26">
        <v>4.02033082948812</v>
      </c>
      <c r="P26">
        <v>0.604998957920551</v>
      </c>
      <c r="Q26">
        <v>0.02325</v>
      </c>
      <c r="R26">
        <v>0</v>
      </c>
      <c r="S26">
        <v>2.41344989905196</v>
      </c>
      <c r="T26">
        <v>0.4812843705474</v>
      </c>
      <c r="U26">
        <v>0.001163930802907</v>
      </c>
      <c r="V26">
        <v>0.002310028978148</v>
      </c>
      <c r="W26">
        <v>0.120240627592096</v>
      </c>
      <c r="X26">
        <v>6.79</v>
      </c>
      <c r="Y26">
        <v>33</v>
      </c>
      <c r="Z26">
        <v>2.09004537879705</v>
      </c>
      <c r="AA26">
        <v>0.145240223258763</v>
      </c>
      <c r="AB26">
        <v>0.18815</v>
      </c>
      <c r="AC26">
        <v>0.000920430268175</v>
      </c>
      <c r="AD26">
        <v>2.15061555477528</v>
      </c>
      <c r="AE26">
        <v>0.108296124555698</v>
      </c>
      <c r="AF26">
        <v>0.000439773219726</v>
      </c>
      <c r="AG26">
        <v>0.001166571823785</v>
      </c>
      <c r="AH26">
        <v>0.035337753659555</v>
      </c>
      <c r="AI26">
        <v>173.24</v>
      </c>
      <c r="AJ26">
        <f t="shared" si="1"/>
        <v>2.2386481750578047</v>
      </c>
      <c r="AK26">
        <v>89.4188335325381</v>
      </c>
      <c r="AL26">
        <f t="shared" si="1"/>
        <v>1.951429000203381</v>
      </c>
      <c r="AM26">
        <v>14050.2867211183</v>
      </c>
      <c r="AN26">
        <f t="shared" si="0"/>
        <v>4.14768518688373</v>
      </c>
      <c r="AP26" t="s">
        <v>207</v>
      </c>
    </row>
    <row r="27" spans="1:44" ht="12.75">
      <c r="A27" t="s">
        <v>57</v>
      </c>
      <c r="B27">
        <v>6.56</v>
      </c>
      <c r="C27">
        <v>53</v>
      </c>
      <c r="D27">
        <v>10.6614923203424</v>
      </c>
      <c r="E27">
        <v>1.1218510010717</v>
      </c>
      <c r="F27">
        <v>0.2889</v>
      </c>
      <c r="G27">
        <v>0.005261077492529</v>
      </c>
      <c r="H27">
        <v>5.35923262698227</v>
      </c>
      <c r="I27">
        <v>0.647709425334971</v>
      </c>
      <c r="J27">
        <v>0.001957144285827</v>
      </c>
      <c r="K27">
        <v>0.005751804975071</v>
      </c>
      <c r="L27">
        <v>0.466432626475839</v>
      </c>
      <c r="M27">
        <v>6.34</v>
      </c>
      <c r="N27">
        <v>31</v>
      </c>
      <c r="O27">
        <v>5.05435819258818</v>
      </c>
      <c r="P27">
        <v>0.719624667843141</v>
      </c>
      <c r="Q27">
        <v>0.07415</v>
      </c>
      <c r="R27">
        <v>8.526915524E-05</v>
      </c>
      <c r="S27">
        <v>3.67558008641879</v>
      </c>
      <c r="T27">
        <v>0.523538678945069</v>
      </c>
      <c r="U27">
        <v>0.00108836737236</v>
      </c>
      <c r="V27">
        <v>0.011611963439881</v>
      </c>
      <c r="W27">
        <v>0.18338565808583</v>
      </c>
      <c r="X27">
        <v>6.71</v>
      </c>
      <c r="Y27">
        <v>28</v>
      </c>
      <c r="Z27">
        <v>2.29359617934164</v>
      </c>
      <c r="AA27">
        <v>0.150106619100524</v>
      </c>
      <c r="AB27">
        <v>0.3908</v>
      </c>
      <c r="AC27">
        <v>0.001334550457645</v>
      </c>
      <c r="AD27">
        <v>1.28248831197331</v>
      </c>
      <c r="AE27">
        <v>0.105622814669531</v>
      </c>
      <c r="AF27">
        <v>0.000438337512804</v>
      </c>
      <c r="AG27">
        <v>0.001521549761871</v>
      </c>
      <c r="AH27">
        <v>0.042523917156318</v>
      </c>
      <c r="AI27">
        <v>493.446600023569</v>
      </c>
      <c r="AJ27">
        <f t="shared" si="1"/>
        <v>2.6932401609166674</v>
      </c>
      <c r="AK27">
        <v>151.349436164769</v>
      </c>
      <c r="AL27">
        <f t="shared" si="1"/>
        <v>2.1799808073805624</v>
      </c>
      <c r="AM27">
        <v>17442.1592408152</v>
      </c>
      <c r="AN27">
        <f t="shared" si="0"/>
        <v>4.241600247128939</v>
      </c>
      <c r="AP27" t="s">
        <v>208</v>
      </c>
      <c r="AQ27" t="s">
        <v>209</v>
      </c>
      <c r="AR27" t="s">
        <v>210</v>
      </c>
    </row>
    <row r="28" spans="1:42" ht="12.75">
      <c r="A28" t="s">
        <v>58</v>
      </c>
      <c r="B28">
        <v>6.48</v>
      </c>
      <c r="C28">
        <v>46</v>
      </c>
      <c r="D28">
        <v>10.0077208740091</v>
      </c>
      <c r="E28">
        <v>1.13139662368439</v>
      </c>
      <c r="F28">
        <v>0.226933333333333</v>
      </c>
      <c r="G28">
        <v>0.00264185785561</v>
      </c>
      <c r="H28">
        <v>4.57539834419778</v>
      </c>
      <c r="I28">
        <v>0.693043264200808</v>
      </c>
      <c r="J28">
        <v>0.002011150150262</v>
      </c>
      <c r="K28">
        <v>0.005634715795357</v>
      </c>
      <c r="L28">
        <v>0.430707493537965</v>
      </c>
      <c r="M28">
        <v>6.26</v>
      </c>
      <c r="N28">
        <v>29</v>
      </c>
      <c r="O28">
        <v>6.63747312387565</v>
      </c>
      <c r="P28">
        <v>0.775026712810873</v>
      </c>
      <c r="Q28">
        <v>0.0442</v>
      </c>
      <c r="R28">
        <v>7.7536464582E-05</v>
      </c>
      <c r="S28">
        <v>3.29284956952598</v>
      </c>
      <c r="T28">
        <v>0.531360181864604</v>
      </c>
      <c r="U28">
        <v>0.001320664485235</v>
      </c>
      <c r="V28">
        <v>0.006384857850152</v>
      </c>
      <c r="W28">
        <v>0.235961008610882</v>
      </c>
      <c r="X28" t="s">
        <v>32</v>
      </c>
      <c r="Y28" t="s">
        <v>32</v>
      </c>
      <c r="Z28" t="s">
        <v>32</v>
      </c>
      <c r="AA28" t="s">
        <v>32</v>
      </c>
      <c r="AB28" t="s">
        <v>32</v>
      </c>
      <c r="AC28" t="s">
        <v>32</v>
      </c>
      <c r="AD28" t="s">
        <v>32</v>
      </c>
      <c r="AE28" t="s">
        <v>32</v>
      </c>
      <c r="AF28" t="s">
        <v>32</v>
      </c>
      <c r="AG28" t="s">
        <v>32</v>
      </c>
      <c r="AH28" t="s">
        <v>32</v>
      </c>
      <c r="AI28">
        <v>728.706477329716</v>
      </c>
      <c r="AJ28">
        <f t="shared" si="1"/>
        <v>2.8625526299008746</v>
      </c>
      <c r="AK28">
        <v>247.682560442667</v>
      </c>
      <c r="AL28">
        <f t="shared" si="1"/>
        <v>2.393895428587641</v>
      </c>
      <c r="AM28">
        <v>20950.4580393933</v>
      </c>
      <c r="AN28">
        <f t="shared" si="0"/>
        <v>4.321193522376607</v>
      </c>
      <c r="AP28">
        <f>SLOPE(D3:D98,L3:L98)</f>
        <v>0.7026605577829586</v>
      </c>
    </row>
    <row r="29" spans="1:42" ht="12.75">
      <c r="A29" t="s">
        <v>59</v>
      </c>
      <c r="B29">
        <v>6.54</v>
      </c>
      <c r="C29">
        <v>46</v>
      </c>
      <c r="D29">
        <v>8.61772694642249</v>
      </c>
      <c r="E29">
        <v>1.093962809517</v>
      </c>
      <c r="F29">
        <v>0.1726</v>
      </c>
      <c r="G29">
        <v>0.00155430511337</v>
      </c>
      <c r="H29">
        <v>4.58739355390536</v>
      </c>
      <c r="I29">
        <v>0.679849401721912</v>
      </c>
      <c r="J29">
        <v>0.001411180168779</v>
      </c>
      <c r="K29">
        <v>0.004776232314239</v>
      </c>
      <c r="L29">
        <v>0.407925995312075</v>
      </c>
      <c r="M29">
        <v>6.46</v>
      </c>
      <c r="N29">
        <v>28</v>
      </c>
      <c r="O29">
        <v>6.30697010832106</v>
      </c>
      <c r="P29">
        <v>0.7331008409434</v>
      </c>
      <c r="Q29">
        <v>0.02385</v>
      </c>
      <c r="R29">
        <v>-2.9083318242E-05</v>
      </c>
      <c r="S29">
        <v>3.18281189883752</v>
      </c>
      <c r="T29">
        <v>0.519549525463473</v>
      </c>
      <c r="U29">
        <v>0.001504189424919</v>
      </c>
      <c r="V29">
        <v>0.003092854639775</v>
      </c>
      <c r="W29">
        <v>0.208954271415232</v>
      </c>
      <c r="X29" t="s">
        <v>32</v>
      </c>
      <c r="Y29" t="s">
        <v>32</v>
      </c>
      <c r="Z29" t="s">
        <v>32</v>
      </c>
      <c r="AA29" t="s">
        <v>32</v>
      </c>
      <c r="AB29" t="s">
        <v>32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32</v>
      </c>
      <c r="AI29">
        <v>641.28030006699</v>
      </c>
      <c r="AJ29">
        <f t="shared" si="1"/>
        <v>2.807047898729634</v>
      </c>
      <c r="AK29">
        <v>231.437643590196</v>
      </c>
      <c r="AL29">
        <f t="shared" si="1"/>
        <v>2.364433998841686</v>
      </c>
      <c r="AM29">
        <v>26445.2097706957</v>
      </c>
      <c r="AN29">
        <f t="shared" si="0"/>
        <v>4.422347016312245</v>
      </c>
      <c r="AP29">
        <f>INTERCEPT(D3:D98,L3:L98)</f>
        <v>7.763999551137007</v>
      </c>
    </row>
    <row r="30" spans="1:40" ht="12.75">
      <c r="A30" t="s">
        <v>60</v>
      </c>
      <c r="B30">
        <v>6.62</v>
      </c>
      <c r="C30">
        <v>50</v>
      </c>
      <c r="D30">
        <v>8.02398477915597</v>
      </c>
      <c r="E30">
        <v>1.05315995207455</v>
      </c>
      <c r="F30">
        <v>0.07415</v>
      </c>
      <c r="G30">
        <v>0.001546983442178</v>
      </c>
      <c r="H30">
        <v>5.02152831614029</v>
      </c>
      <c r="I30">
        <v>0.646860326383244</v>
      </c>
      <c r="J30">
        <v>0.003165674585383</v>
      </c>
      <c r="K30">
        <v>0.00423683974275</v>
      </c>
      <c r="L30">
        <v>0.398897111363177</v>
      </c>
      <c r="M30">
        <v>6.36</v>
      </c>
      <c r="N30">
        <v>26</v>
      </c>
      <c r="O30">
        <v>5.85231529426403</v>
      </c>
      <c r="P30">
        <v>0.698661731909404</v>
      </c>
      <c r="Q30">
        <v>0.0141</v>
      </c>
      <c r="R30">
        <v>-3.6847918869E-05</v>
      </c>
      <c r="S30">
        <v>3.13659914639572</v>
      </c>
      <c r="T30">
        <v>0.496777897280987</v>
      </c>
      <c r="U30">
        <v>0.001055815538315</v>
      </c>
      <c r="V30">
        <v>0.017906351705969</v>
      </c>
      <c r="W30">
        <v>0.182921667384134</v>
      </c>
      <c r="X30">
        <v>6.47</v>
      </c>
      <c r="Y30">
        <v>25</v>
      </c>
      <c r="Z30">
        <v>5.44601230908795</v>
      </c>
      <c r="AA30">
        <v>0.137634916213254</v>
      </c>
      <c r="AB30">
        <v>0.325355042016807</v>
      </c>
      <c r="AC30">
        <v>0.001377626073656</v>
      </c>
      <c r="AD30">
        <v>3.01988634630818</v>
      </c>
      <c r="AE30">
        <v>0.095133261246788</v>
      </c>
      <c r="AF30">
        <v>0.000956287109325</v>
      </c>
      <c r="AG30">
        <v>0.001533110022269</v>
      </c>
      <c r="AH30">
        <v>0.040012257834872</v>
      </c>
      <c r="AI30">
        <v>457.514399996714</v>
      </c>
      <c r="AJ30">
        <f t="shared" si="1"/>
        <v>2.660404767781032</v>
      </c>
      <c r="AK30">
        <v>239.996516012483</v>
      </c>
      <c r="AL30">
        <f t="shared" si="1"/>
        <v>2.3802049371802054</v>
      </c>
      <c r="AM30">
        <v>23716.5295469699</v>
      </c>
      <c r="AN30">
        <f t="shared" si="0"/>
        <v>4.375051138787085</v>
      </c>
    </row>
    <row r="31" spans="1:40" ht="12.75">
      <c r="A31" t="s">
        <v>61</v>
      </c>
      <c r="B31">
        <v>6.74</v>
      </c>
      <c r="C31">
        <v>56</v>
      </c>
      <c r="D31">
        <v>7.6794796810635</v>
      </c>
      <c r="E31">
        <v>1.03856076454927</v>
      </c>
      <c r="F31">
        <v>0.042033333333333</v>
      </c>
      <c r="G31">
        <v>0.002915522521593</v>
      </c>
      <c r="H31">
        <v>6.08619151061173</v>
      </c>
      <c r="I31">
        <v>0.650013042598559</v>
      </c>
      <c r="J31">
        <v>0.002516692347201</v>
      </c>
      <c r="K31">
        <v>0.0039636114613</v>
      </c>
      <c r="L31">
        <v>0.382067418142214</v>
      </c>
      <c r="M31">
        <v>6.71</v>
      </c>
      <c r="N31">
        <v>34</v>
      </c>
      <c r="O31">
        <v>5.90360239590865</v>
      </c>
      <c r="P31">
        <v>0.705399818459534</v>
      </c>
      <c r="Q31">
        <v>0.0087</v>
      </c>
      <c r="R31">
        <v>-4.4616329641E-05</v>
      </c>
      <c r="S31">
        <v>3.20649254154625</v>
      </c>
      <c r="T31">
        <v>0.499750251325643</v>
      </c>
      <c r="U31">
        <v>0.001239305257134</v>
      </c>
      <c r="V31">
        <v>0.010357040475828</v>
      </c>
      <c r="W31">
        <v>0.194053221400928</v>
      </c>
      <c r="X31">
        <v>6.57</v>
      </c>
      <c r="Y31">
        <v>25</v>
      </c>
      <c r="Z31">
        <v>5.02554846632814</v>
      </c>
      <c r="AA31">
        <v>0.145363812880537</v>
      </c>
      <c r="AB31">
        <v>0.218174648064354</v>
      </c>
      <c r="AC31">
        <v>0.001466119976173</v>
      </c>
      <c r="AD31">
        <v>3.01315550260834</v>
      </c>
      <c r="AE31">
        <v>0.112395087990372</v>
      </c>
      <c r="AF31">
        <v>0.000554783690336</v>
      </c>
      <c r="AG31">
        <v>0.001282978880024</v>
      </c>
      <c r="AH31">
        <v>0.031130962319806</v>
      </c>
      <c r="AI31">
        <v>203.383699998049</v>
      </c>
      <c r="AJ31">
        <f t="shared" si="1"/>
        <v>2.308316143844519</v>
      </c>
      <c r="AK31">
        <v>274.883532097635</v>
      </c>
      <c r="AL31">
        <f t="shared" si="1"/>
        <v>2.439148722625017</v>
      </c>
      <c r="AM31">
        <v>20856.951947994</v>
      </c>
      <c r="AN31">
        <f t="shared" si="0"/>
        <v>4.319250840577129</v>
      </c>
    </row>
    <row r="32" spans="1:40" ht="12.75">
      <c r="A32" t="s">
        <v>62</v>
      </c>
      <c r="B32">
        <v>6.78</v>
      </c>
      <c r="C32">
        <v>60</v>
      </c>
      <c r="D32">
        <v>7.2005545906075</v>
      </c>
      <c r="E32">
        <v>0.989148129848323</v>
      </c>
      <c r="F32">
        <v>0.030033333333333</v>
      </c>
      <c r="G32">
        <v>0.002711932626146</v>
      </c>
      <c r="H32">
        <v>6.60164723183391</v>
      </c>
      <c r="I32">
        <v>0.631964752315732</v>
      </c>
      <c r="J32">
        <v>0.002407255627381</v>
      </c>
      <c r="K32">
        <v>0.003690156559975</v>
      </c>
      <c r="L32">
        <v>0.351085965345236</v>
      </c>
      <c r="M32">
        <v>6.46</v>
      </c>
      <c r="N32">
        <v>31</v>
      </c>
      <c r="O32">
        <v>5.28558995224316</v>
      </c>
      <c r="P32">
        <v>0.728608783243314</v>
      </c>
      <c r="Q32">
        <v>0.0037</v>
      </c>
      <c r="R32">
        <v>4.6567600498E-05</v>
      </c>
      <c r="S32">
        <v>3.38673517748143</v>
      </c>
      <c r="T32">
        <v>0.524854959671302</v>
      </c>
      <c r="U32">
        <v>0.001228410054232</v>
      </c>
      <c r="V32">
        <v>0.002801570010435</v>
      </c>
      <c r="W32">
        <v>0.199723843507344</v>
      </c>
      <c r="X32">
        <v>6.63</v>
      </c>
      <c r="Y32">
        <v>27</v>
      </c>
      <c r="Z32">
        <v>4.91213948455878</v>
      </c>
      <c r="AA32">
        <v>0.110487647322198</v>
      </c>
      <c r="AB32">
        <v>0.247333333333333</v>
      </c>
      <c r="AC32">
        <v>0.000855701834775</v>
      </c>
      <c r="AD32">
        <v>3.15662269261637</v>
      </c>
      <c r="AE32">
        <v>0.094618150944367</v>
      </c>
      <c r="AF32">
        <v>0.000495340340927</v>
      </c>
      <c r="AG32">
        <v>0.0009219564279</v>
      </c>
      <c r="AH32">
        <v>0.014452199609004</v>
      </c>
      <c r="AI32">
        <v>152.2</v>
      </c>
      <c r="AJ32">
        <f t="shared" si="1"/>
        <v>2.182414652434554</v>
      </c>
      <c r="AK32">
        <v>287.668203195872</v>
      </c>
      <c r="AL32">
        <f t="shared" si="1"/>
        <v>2.458891860709474</v>
      </c>
      <c r="AM32">
        <v>19963.8162004947</v>
      </c>
      <c r="AN32">
        <f t="shared" si="0"/>
        <v>4.3002435628230975</v>
      </c>
    </row>
    <row r="33" spans="1:40" ht="12.75">
      <c r="A33" t="s">
        <v>63</v>
      </c>
      <c r="B33">
        <v>6.82</v>
      </c>
      <c r="C33">
        <v>63</v>
      </c>
      <c r="D33">
        <v>6.70669394544444</v>
      </c>
      <c r="E33">
        <v>0.955832035239349</v>
      </c>
      <c r="F33">
        <v>0.02875</v>
      </c>
      <c r="G33">
        <v>0.00162332018714</v>
      </c>
      <c r="H33">
        <v>6.88005838463166</v>
      </c>
      <c r="I33">
        <v>0.601645936818185</v>
      </c>
      <c r="J33">
        <v>0.001758963265769</v>
      </c>
      <c r="K33">
        <v>0.003469841111355</v>
      </c>
      <c r="L33">
        <v>0.34895729404404</v>
      </c>
      <c r="M33">
        <v>6.46</v>
      </c>
      <c r="N33">
        <v>29</v>
      </c>
      <c r="O33">
        <v>5.28366914024388</v>
      </c>
      <c r="P33">
        <v>0.687431587659188</v>
      </c>
      <c r="Q33">
        <v>0.004766666666667</v>
      </c>
      <c r="R33">
        <v>0</v>
      </c>
      <c r="S33">
        <v>3.42183832871108</v>
      </c>
      <c r="T33">
        <v>0.499529374174242</v>
      </c>
      <c r="U33">
        <v>0.001023327683454</v>
      </c>
      <c r="V33">
        <v>0.002632369084073</v>
      </c>
      <c r="W33">
        <v>0.18424651671742</v>
      </c>
      <c r="X33" t="s">
        <v>32</v>
      </c>
      <c r="Y33" t="s">
        <v>32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 t="s">
        <v>32</v>
      </c>
      <c r="AF33" t="s">
        <v>32</v>
      </c>
      <c r="AG33" t="s">
        <v>32</v>
      </c>
      <c r="AH33" t="s">
        <v>32</v>
      </c>
      <c r="AI33">
        <v>138.943699996932</v>
      </c>
      <c r="AJ33">
        <f t="shared" si="1"/>
        <v>2.1428388597237054</v>
      </c>
      <c r="AK33">
        <v>286.45305780705</v>
      </c>
      <c r="AL33">
        <f t="shared" si="1"/>
        <v>2.457053462583678</v>
      </c>
      <c r="AM33">
        <v>17824.229638924</v>
      </c>
      <c r="AN33">
        <f t="shared" si="0"/>
        <v>4.251010768773879</v>
      </c>
    </row>
    <row r="34" spans="1:40" ht="12.75">
      <c r="A34" t="s">
        <v>64</v>
      </c>
      <c r="B34">
        <v>6.78</v>
      </c>
      <c r="C34">
        <v>64</v>
      </c>
      <c r="D34">
        <v>6.77478354613451</v>
      </c>
      <c r="E34">
        <v>0.903050357263334</v>
      </c>
      <c r="F34">
        <v>0.014</v>
      </c>
      <c r="G34">
        <v>0.001812705383224</v>
      </c>
      <c r="H34">
        <v>7.13540525100544</v>
      </c>
      <c r="I34">
        <v>0.583765818301591</v>
      </c>
      <c r="J34">
        <v>0.002286555339653</v>
      </c>
      <c r="K34">
        <v>0.00335611907862</v>
      </c>
      <c r="L34">
        <v>0.313641864543471</v>
      </c>
      <c r="M34">
        <v>6.62</v>
      </c>
      <c r="N34">
        <v>30</v>
      </c>
      <c r="O34">
        <v>4.94009751432061</v>
      </c>
      <c r="P34">
        <v>0.647751744641759</v>
      </c>
      <c r="Q34">
        <v>0.003425</v>
      </c>
      <c r="R34">
        <v>0.000130065037996</v>
      </c>
      <c r="S34">
        <v>3.42790903973838</v>
      </c>
      <c r="T34">
        <v>0.475280384633384</v>
      </c>
      <c r="U34">
        <v>0.001061044705779</v>
      </c>
      <c r="V34">
        <v>0.031720897696906</v>
      </c>
      <c r="W34">
        <v>0.13968941760569</v>
      </c>
      <c r="X34" t="s">
        <v>32</v>
      </c>
      <c r="Y34" t="s">
        <v>32</v>
      </c>
      <c r="Z34" t="s">
        <v>32</v>
      </c>
      <c r="AA34" t="s">
        <v>32</v>
      </c>
      <c r="AB34" t="s">
        <v>32</v>
      </c>
      <c r="AC34" t="s">
        <v>32</v>
      </c>
      <c r="AD34" t="s">
        <v>32</v>
      </c>
      <c r="AE34" t="s">
        <v>32</v>
      </c>
      <c r="AF34" t="s">
        <v>32</v>
      </c>
      <c r="AG34" t="s">
        <v>32</v>
      </c>
      <c r="AH34" t="s">
        <v>32</v>
      </c>
      <c r="AI34">
        <v>115.544599998647</v>
      </c>
      <c r="AJ34">
        <f t="shared" si="1"/>
        <v>2.0627496534448078</v>
      </c>
      <c r="AK34">
        <v>282.149225962971</v>
      </c>
      <c r="AL34">
        <f t="shared" si="1"/>
        <v>2.4504788631813863</v>
      </c>
      <c r="AM34">
        <v>15691.0684900567</v>
      </c>
      <c r="AN34">
        <f t="shared" si="0"/>
        <v>4.195652518063402</v>
      </c>
    </row>
    <row r="35" spans="1:40" ht="12.75">
      <c r="A35" t="s">
        <v>65</v>
      </c>
      <c r="B35">
        <v>6.94</v>
      </c>
      <c r="C35">
        <v>66</v>
      </c>
      <c r="D35">
        <v>6.56189802389801</v>
      </c>
      <c r="E35">
        <v>0.87834403991286</v>
      </c>
      <c r="F35">
        <v>0.02245</v>
      </c>
      <c r="G35">
        <v>0.000920078741423</v>
      </c>
      <c r="H35">
        <v>7.13041711053225</v>
      </c>
      <c r="I35">
        <v>0.565305634869819</v>
      </c>
      <c r="J35">
        <v>0.0021773047411</v>
      </c>
      <c r="K35">
        <v>0.003455942333428</v>
      </c>
      <c r="L35">
        <v>0.307405157968513</v>
      </c>
      <c r="M35">
        <v>6.73</v>
      </c>
      <c r="N35">
        <v>39</v>
      </c>
      <c r="O35">
        <v>5.72696068528794</v>
      </c>
      <c r="P35">
        <v>0.664596961017083</v>
      </c>
      <c r="Q35">
        <v>0.001775</v>
      </c>
      <c r="R35">
        <v>2.3300945904E-05</v>
      </c>
      <c r="S35">
        <v>3.49207437599626</v>
      </c>
      <c r="T35">
        <v>0.45607580661031</v>
      </c>
      <c r="U35">
        <v>0.001001704657539</v>
      </c>
      <c r="V35">
        <v>0.014930318427314</v>
      </c>
      <c r="W35">
        <v>0.192589131321919</v>
      </c>
      <c r="X35" t="s">
        <v>32</v>
      </c>
      <c r="Y35" t="s">
        <v>32</v>
      </c>
      <c r="Z35" t="s">
        <v>32</v>
      </c>
      <c r="AA35" t="s">
        <v>32</v>
      </c>
      <c r="AB35" t="s">
        <v>32</v>
      </c>
      <c r="AC35" t="s">
        <v>32</v>
      </c>
      <c r="AD35" t="s">
        <v>32</v>
      </c>
      <c r="AE35" t="s">
        <v>32</v>
      </c>
      <c r="AF35" t="s">
        <v>32</v>
      </c>
      <c r="AG35" t="s">
        <v>32</v>
      </c>
      <c r="AH35" t="s">
        <v>32</v>
      </c>
      <c r="AI35">
        <v>84.62</v>
      </c>
      <c r="AJ35">
        <f t="shared" si="1"/>
        <v>1.9274730209952757</v>
      </c>
      <c r="AK35">
        <v>258.470472329203</v>
      </c>
      <c r="AL35">
        <f t="shared" si="1"/>
        <v>2.412410936455289</v>
      </c>
      <c r="AM35">
        <v>14047.5740015901</v>
      </c>
      <c r="AN35">
        <f aca="true" t="shared" si="20" ref="AN35:AN66">LOG(AM35,10)</f>
        <v>4.147601328604458</v>
      </c>
    </row>
    <row r="36" spans="1:40" ht="12.75">
      <c r="A36" t="s">
        <v>66</v>
      </c>
      <c r="B36">
        <v>6.86</v>
      </c>
      <c r="C36">
        <v>68</v>
      </c>
      <c r="D36">
        <v>6.11937834804047</v>
      </c>
      <c r="E36">
        <v>0.888825507879728</v>
      </c>
      <c r="F36">
        <v>0.00995</v>
      </c>
      <c r="G36">
        <v>0.009669964943088</v>
      </c>
      <c r="H36">
        <v>7.44374958669742</v>
      </c>
      <c r="I36">
        <v>0.560166965532399</v>
      </c>
      <c r="J36">
        <v>0.003536449475104</v>
      </c>
      <c r="K36">
        <v>0.031180185689353</v>
      </c>
      <c r="L36">
        <v>0.293941907182872</v>
      </c>
      <c r="M36" t="s">
        <v>32</v>
      </c>
      <c r="N36" t="s">
        <v>32</v>
      </c>
      <c r="O36" t="s">
        <v>32</v>
      </c>
      <c r="P36" t="s">
        <v>32</v>
      </c>
      <c r="Q36" t="s">
        <v>32</v>
      </c>
      <c r="R36" t="s">
        <v>32</v>
      </c>
      <c r="S36" t="s">
        <v>32</v>
      </c>
      <c r="T36" t="s">
        <v>32</v>
      </c>
      <c r="U36" t="s">
        <v>32</v>
      </c>
      <c r="V36" t="s">
        <v>32</v>
      </c>
      <c r="W36" t="s">
        <v>32</v>
      </c>
      <c r="X36">
        <v>6.85</v>
      </c>
      <c r="Y36">
        <v>36</v>
      </c>
      <c r="Z36">
        <v>4.63233250925867</v>
      </c>
      <c r="AA36">
        <v>0.179701647327722</v>
      </c>
      <c r="AB36">
        <v>0.1262</v>
      </c>
      <c r="AC36">
        <v>0.004536522293185</v>
      </c>
      <c r="AD36">
        <v>3.62934272672552</v>
      </c>
      <c r="AE36">
        <v>0.117142446206666</v>
      </c>
      <c r="AF36">
        <v>0.000191808040628</v>
      </c>
      <c r="AG36">
        <v>0.044682745825603</v>
      </c>
      <c r="AH36">
        <v>0.017684647254826</v>
      </c>
      <c r="AI36">
        <v>61.6292999991003</v>
      </c>
      <c r="AJ36">
        <f t="shared" si="1"/>
        <v>1.7897872349340735</v>
      </c>
      <c r="AK36">
        <v>231.437643590196</v>
      </c>
      <c r="AL36">
        <f t="shared" si="1"/>
        <v>2.364433998841686</v>
      </c>
      <c r="AM36">
        <v>10769.9264377831</v>
      </c>
      <c r="AN36">
        <f t="shared" si="20"/>
        <v>4.032212736930852</v>
      </c>
    </row>
    <row r="37" spans="1:40" ht="12.75">
      <c r="A37" t="s">
        <v>67</v>
      </c>
      <c r="B37">
        <v>7.26</v>
      </c>
      <c r="C37">
        <v>71</v>
      </c>
      <c r="D37">
        <v>5.43975674120835</v>
      </c>
      <c r="E37">
        <v>0.804973764144782</v>
      </c>
      <c r="F37">
        <v>0.0141</v>
      </c>
      <c r="G37">
        <v>0.002184577506638</v>
      </c>
      <c r="H37">
        <v>7.77453735123483</v>
      </c>
      <c r="I37">
        <v>0.53665544435133</v>
      </c>
      <c r="J37">
        <v>0.002203660611101</v>
      </c>
      <c r="K37">
        <v>0.002960930313365</v>
      </c>
      <c r="L37">
        <v>0.263153728868986</v>
      </c>
      <c r="M37" t="s">
        <v>32</v>
      </c>
      <c r="N37" t="s">
        <v>32</v>
      </c>
      <c r="O37" t="s">
        <v>32</v>
      </c>
      <c r="P37" t="s">
        <v>32</v>
      </c>
      <c r="Q37" t="s">
        <v>32</v>
      </c>
      <c r="R37" t="s">
        <v>32</v>
      </c>
      <c r="S37" t="s">
        <v>32</v>
      </c>
      <c r="T37" t="s">
        <v>32</v>
      </c>
      <c r="U37" t="s">
        <v>32</v>
      </c>
      <c r="V37" t="s">
        <v>32</v>
      </c>
      <c r="W37" t="s">
        <v>32</v>
      </c>
      <c r="X37">
        <v>6.88</v>
      </c>
      <c r="Y37">
        <v>39</v>
      </c>
      <c r="Z37">
        <v>3.83126773101965</v>
      </c>
      <c r="AA37">
        <v>0.120985103989702</v>
      </c>
      <c r="AB37">
        <v>0.1248</v>
      </c>
      <c r="AC37">
        <v>0.001332139064979</v>
      </c>
      <c r="AD37">
        <v>4.55257659510433</v>
      </c>
      <c r="AE37">
        <v>0.104288399307054</v>
      </c>
      <c r="AF37">
        <v>0.000425356120877</v>
      </c>
      <c r="AG37">
        <v>0.000971433859999</v>
      </c>
      <c r="AH37">
        <v>0.015299914701773</v>
      </c>
      <c r="AI37">
        <v>49.43</v>
      </c>
      <c r="AJ37">
        <f t="shared" si="1"/>
        <v>1.6939906104607765</v>
      </c>
      <c r="AK37">
        <v>209.915689962601</v>
      </c>
      <c r="AL37">
        <f t="shared" si="1"/>
        <v>2.322044900752562</v>
      </c>
      <c r="AM37">
        <v>7926.86127006001</v>
      </c>
      <c r="AN37">
        <f t="shared" si="20"/>
        <v>3.8991012575658437</v>
      </c>
    </row>
    <row r="38" spans="1:40" ht="12.75">
      <c r="A38" t="s">
        <v>68</v>
      </c>
      <c r="B38">
        <v>7.21</v>
      </c>
      <c r="C38">
        <v>73</v>
      </c>
      <c r="D38">
        <v>5.10271942046941</v>
      </c>
      <c r="E38">
        <v>0.774278036527525</v>
      </c>
      <c r="F38">
        <v>0.024066666666667</v>
      </c>
      <c r="G38">
        <v>0.001882057178618</v>
      </c>
      <c r="H38">
        <v>8.11120920454103</v>
      </c>
      <c r="I38">
        <v>0.523538356248706</v>
      </c>
      <c r="J38">
        <v>0.002045635577468</v>
      </c>
      <c r="K38">
        <v>0.002418999685436</v>
      </c>
      <c r="L38">
        <v>0.246275045015915</v>
      </c>
      <c r="M38" t="s">
        <v>32</v>
      </c>
      <c r="N38" t="s">
        <v>32</v>
      </c>
      <c r="O38" t="s">
        <v>32</v>
      </c>
      <c r="P38" t="s">
        <v>32</v>
      </c>
      <c r="Q38" t="s">
        <v>32</v>
      </c>
      <c r="R38" t="s">
        <v>32</v>
      </c>
      <c r="S38" t="s">
        <v>32</v>
      </c>
      <c r="T38" t="s">
        <v>32</v>
      </c>
      <c r="U38" t="s">
        <v>32</v>
      </c>
      <c r="V38" t="s">
        <v>32</v>
      </c>
      <c r="W38" t="s">
        <v>32</v>
      </c>
      <c r="X38">
        <v>6.79</v>
      </c>
      <c r="Y38">
        <v>40</v>
      </c>
      <c r="Z38">
        <v>5.5682959024516</v>
      </c>
      <c r="AA38">
        <v>0.098202162321217</v>
      </c>
      <c r="AB38">
        <v>0.0632</v>
      </c>
      <c r="AC38">
        <v>0.000744910468058</v>
      </c>
      <c r="AD38">
        <v>4.67760740536383</v>
      </c>
      <c r="AE38">
        <v>0.087730768067137</v>
      </c>
      <c r="AF38">
        <v>0.000420497783089</v>
      </c>
      <c r="AG38">
        <v>0.000503880071429</v>
      </c>
      <c r="AH38">
        <v>0.009547016399562</v>
      </c>
      <c r="AI38">
        <v>33.521700009989</v>
      </c>
      <c r="AJ38">
        <f t="shared" si="1"/>
        <v>1.5253260352039424</v>
      </c>
      <c r="AK38">
        <v>193.097164302471</v>
      </c>
      <c r="AL38">
        <f t="shared" si="1"/>
        <v>2.285775896064056</v>
      </c>
      <c r="AM38">
        <v>6148.15274218261</v>
      </c>
      <c r="AN38">
        <f t="shared" si="20"/>
        <v>3.788744648395543</v>
      </c>
    </row>
    <row r="39" spans="1:40" ht="12.75">
      <c r="A39" t="s">
        <v>69</v>
      </c>
      <c r="B39">
        <v>7.28</v>
      </c>
      <c r="C39">
        <v>75</v>
      </c>
      <c r="D39">
        <v>4.7955532091446</v>
      </c>
      <c r="E39">
        <v>0.759678849002244</v>
      </c>
      <c r="F39">
        <v>0.017</v>
      </c>
      <c r="G39">
        <v>0.00482890909933</v>
      </c>
      <c r="H39">
        <v>7.93844215146292</v>
      </c>
      <c r="I39">
        <v>0.509835061875358</v>
      </c>
      <c r="J39">
        <v>0.001887716529556</v>
      </c>
      <c r="K39">
        <v>0.002786087155268</v>
      </c>
      <c r="L39">
        <v>0.245169983442062</v>
      </c>
      <c r="M39" t="s">
        <v>32</v>
      </c>
      <c r="N39" t="s">
        <v>32</v>
      </c>
      <c r="O39" t="s">
        <v>32</v>
      </c>
      <c r="P39" t="s">
        <v>32</v>
      </c>
      <c r="Q39" t="s">
        <v>32</v>
      </c>
      <c r="R39" t="s">
        <v>32</v>
      </c>
      <c r="S39" t="s">
        <v>32</v>
      </c>
      <c r="T39" t="s">
        <v>32</v>
      </c>
      <c r="U39" t="s">
        <v>32</v>
      </c>
      <c r="V39" t="s">
        <v>32</v>
      </c>
      <c r="W39" t="s">
        <v>32</v>
      </c>
      <c r="X39">
        <v>6.93</v>
      </c>
      <c r="Y39">
        <v>43</v>
      </c>
      <c r="Z39">
        <v>5.9575922588775</v>
      </c>
      <c r="AA39">
        <v>0.097452343987824</v>
      </c>
      <c r="AB39">
        <v>0.0717</v>
      </c>
      <c r="AC39">
        <v>0.000191956977898</v>
      </c>
      <c r="AD39">
        <v>4.6986606641252</v>
      </c>
      <c r="AE39">
        <v>0.070912910114319</v>
      </c>
      <c r="AF39">
        <v>0.000334363413386</v>
      </c>
      <c r="AG39">
        <v>0.00023800709526</v>
      </c>
      <c r="AH39">
        <v>0.025967063364859</v>
      </c>
      <c r="AI39">
        <v>31.1261000005755</v>
      </c>
      <c r="AJ39">
        <f t="shared" si="1"/>
        <v>1.4931247084006123</v>
      </c>
      <c r="AK39">
        <v>180.34806048434</v>
      </c>
      <c r="AL39">
        <f t="shared" si="1"/>
        <v>2.2561114761499295</v>
      </c>
      <c r="AM39">
        <v>4891.91776614867</v>
      </c>
      <c r="AN39">
        <f t="shared" si="20"/>
        <v>3.6894791478720084</v>
      </c>
    </row>
    <row r="40" spans="1:40" ht="12.75">
      <c r="A40" t="s">
        <v>70</v>
      </c>
      <c r="B40">
        <v>7.31</v>
      </c>
      <c r="C40">
        <v>78</v>
      </c>
      <c r="D40">
        <v>6.8659406127499</v>
      </c>
      <c r="E40">
        <v>0.732726502801726</v>
      </c>
      <c r="F40">
        <v>0.012633333333333</v>
      </c>
      <c r="G40">
        <v>0.002360008996706</v>
      </c>
      <c r="H40">
        <v>8.34472570510909</v>
      </c>
      <c r="I40">
        <v>0.481877331759919</v>
      </c>
      <c r="J40">
        <v>0.002707466645599</v>
      </c>
      <c r="K40">
        <v>0.002511236775279</v>
      </c>
      <c r="L40">
        <v>0.245630467620929</v>
      </c>
      <c r="M40" t="s">
        <v>32</v>
      </c>
      <c r="N40" t="s">
        <v>32</v>
      </c>
      <c r="O40" t="s">
        <v>32</v>
      </c>
      <c r="P40" t="s">
        <v>32</v>
      </c>
      <c r="Q40" t="s">
        <v>32</v>
      </c>
      <c r="R40" t="s">
        <v>32</v>
      </c>
      <c r="S40" t="s">
        <v>32</v>
      </c>
      <c r="T40" t="s">
        <v>32</v>
      </c>
      <c r="U40" t="s">
        <v>32</v>
      </c>
      <c r="V40" t="s">
        <v>32</v>
      </c>
      <c r="W40" t="s">
        <v>32</v>
      </c>
      <c r="X40" t="s">
        <v>32</v>
      </c>
      <c r="Y40" t="s">
        <v>32</v>
      </c>
      <c r="Z40" t="s">
        <v>32</v>
      </c>
      <c r="AA40" t="s">
        <v>32</v>
      </c>
      <c r="AB40" t="s">
        <v>32</v>
      </c>
      <c r="AC40" t="s">
        <v>32</v>
      </c>
      <c r="AD40" t="s">
        <v>32</v>
      </c>
      <c r="AE40" t="s">
        <v>32</v>
      </c>
      <c r="AF40" t="s">
        <v>32</v>
      </c>
      <c r="AG40" t="s">
        <v>32</v>
      </c>
      <c r="AH40" t="s">
        <v>32</v>
      </c>
      <c r="AI40">
        <v>40.28</v>
      </c>
      <c r="AJ40">
        <f t="shared" si="1"/>
        <v>1.6050894618815803</v>
      </c>
      <c r="AK40">
        <v>183.477650864775</v>
      </c>
      <c r="AL40">
        <f t="shared" si="1"/>
        <v>2.2635831710555596</v>
      </c>
      <c r="AM40">
        <v>4050.9444206027</v>
      </c>
      <c r="AN40">
        <f t="shared" si="20"/>
        <v>3.6075562846570164</v>
      </c>
    </row>
    <row r="41" spans="1:40" ht="12.75">
      <c r="A41" t="s">
        <v>71</v>
      </c>
      <c r="B41">
        <v>7.31</v>
      </c>
      <c r="C41">
        <v>80</v>
      </c>
      <c r="D41">
        <v>4.22976133929292</v>
      </c>
      <c r="E41">
        <v>0.689303278367558</v>
      </c>
      <c r="F41">
        <v>0.0075</v>
      </c>
      <c r="G41">
        <v>0.001860269336817</v>
      </c>
      <c r="H41">
        <v>8.34569701022511</v>
      </c>
      <c r="I41">
        <v>0.488284827578519</v>
      </c>
      <c r="J41">
        <v>0.002207398223414</v>
      </c>
      <c r="K41">
        <v>0.002182617921636</v>
      </c>
      <c r="L41">
        <v>0.196628434643989</v>
      </c>
      <c r="M41" t="s">
        <v>32</v>
      </c>
      <c r="N41" t="s">
        <v>32</v>
      </c>
      <c r="O41" t="s">
        <v>32</v>
      </c>
      <c r="P41" t="s">
        <v>32</v>
      </c>
      <c r="Q41" t="s">
        <v>32</v>
      </c>
      <c r="R41" t="s">
        <v>32</v>
      </c>
      <c r="S41" t="s">
        <v>32</v>
      </c>
      <c r="T41" t="s">
        <v>32</v>
      </c>
      <c r="U41" t="s">
        <v>32</v>
      </c>
      <c r="V41" t="s">
        <v>32</v>
      </c>
      <c r="W41" t="s">
        <v>32</v>
      </c>
      <c r="X41" t="s">
        <v>32</v>
      </c>
      <c r="Y41" t="s">
        <v>32</v>
      </c>
      <c r="Z41" t="s">
        <v>32</v>
      </c>
      <c r="AA41" t="s">
        <v>32</v>
      </c>
      <c r="AB41" t="s">
        <v>32</v>
      </c>
      <c r="AC41" t="s">
        <v>32</v>
      </c>
      <c r="AD41" t="s">
        <v>32</v>
      </c>
      <c r="AE41" t="s">
        <v>32</v>
      </c>
      <c r="AF41" t="s">
        <v>32</v>
      </c>
      <c r="AG41" t="s">
        <v>32</v>
      </c>
      <c r="AH41" t="s">
        <v>32</v>
      </c>
      <c r="AI41">
        <v>35.59</v>
      </c>
      <c r="AJ41">
        <f t="shared" si="1"/>
        <v>1.5513279880038457</v>
      </c>
      <c r="AK41">
        <v>171.186409069641</v>
      </c>
      <c r="AL41">
        <f t="shared" si="1"/>
        <v>2.233469281951189</v>
      </c>
      <c r="AM41">
        <v>3780.28504203952</v>
      </c>
      <c r="AN41">
        <f t="shared" si="20"/>
        <v>3.5775245478577675</v>
      </c>
    </row>
    <row r="42" spans="1:40" ht="12.75">
      <c r="A42" t="s">
        <v>72</v>
      </c>
      <c r="B42">
        <v>7.26</v>
      </c>
      <c r="C42">
        <v>80</v>
      </c>
      <c r="D42">
        <v>5.09503617247232</v>
      </c>
      <c r="E42">
        <v>0.685559896950819</v>
      </c>
      <c r="F42">
        <v>0.011066666666667</v>
      </c>
      <c r="G42">
        <v>0.001852999102592</v>
      </c>
      <c r="H42">
        <v>8.28294889012005</v>
      </c>
      <c r="I42">
        <v>0.457854294083126</v>
      </c>
      <c r="J42">
        <v>0.001854202099584</v>
      </c>
      <c r="K42">
        <v>0.002389366767089</v>
      </c>
      <c r="L42">
        <v>0.22346203400102</v>
      </c>
      <c r="M42" t="s">
        <v>32</v>
      </c>
      <c r="N42" t="s">
        <v>32</v>
      </c>
      <c r="O42" t="s">
        <v>32</v>
      </c>
      <c r="P42" t="s">
        <v>32</v>
      </c>
      <c r="Q42" t="s">
        <v>32</v>
      </c>
      <c r="R42" t="s">
        <v>32</v>
      </c>
      <c r="S42" t="s">
        <v>32</v>
      </c>
      <c r="T42" t="s">
        <v>32</v>
      </c>
      <c r="U42" t="s">
        <v>32</v>
      </c>
      <c r="V42" t="s">
        <v>32</v>
      </c>
      <c r="W42" t="s">
        <v>32</v>
      </c>
      <c r="X42" t="s">
        <v>32</v>
      </c>
      <c r="Y42" t="s">
        <v>32</v>
      </c>
      <c r="Z42" t="s">
        <v>32</v>
      </c>
      <c r="AA42" t="s">
        <v>32</v>
      </c>
      <c r="AB42" t="s">
        <v>32</v>
      </c>
      <c r="AC42" t="s">
        <v>32</v>
      </c>
      <c r="AD42" t="s">
        <v>32</v>
      </c>
      <c r="AE42" t="s">
        <v>32</v>
      </c>
      <c r="AF42" t="s">
        <v>32</v>
      </c>
      <c r="AG42" t="s">
        <v>32</v>
      </c>
      <c r="AH42" t="s">
        <v>32</v>
      </c>
      <c r="AI42">
        <v>32.31</v>
      </c>
      <c r="AJ42">
        <f t="shared" si="1"/>
        <v>1.509336958017644</v>
      </c>
      <c r="AK42">
        <v>189.851923463869</v>
      </c>
      <c r="AL42">
        <f t="shared" si="1"/>
        <v>2.2784150015048534</v>
      </c>
      <c r="AM42">
        <v>3501.43075849614</v>
      </c>
      <c r="AN42">
        <f t="shared" si="20"/>
        <v>3.544245542507407</v>
      </c>
    </row>
    <row r="43" spans="1:40" ht="12.75">
      <c r="A43" t="s">
        <v>73</v>
      </c>
      <c r="B43">
        <v>7.41</v>
      </c>
      <c r="C43">
        <v>78</v>
      </c>
      <c r="D43">
        <v>5.02870578079885</v>
      </c>
      <c r="E43">
        <v>0.654115493050215</v>
      </c>
      <c r="F43" t="s">
        <v>32</v>
      </c>
      <c r="G43">
        <v>0.000860049896239</v>
      </c>
      <c r="H43">
        <v>8.0985188916104</v>
      </c>
      <c r="I43">
        <v>0.445884946575495</v>
      </c>
      <c r="J43">
        <v>0.002087188442774</v>
      </c>
      <c r="K43">
        <v>0.002542698701282</v>
      </c>
      <c r="L43">
        <v>0.203600659330664</v>
      </c>
      <c r="M43" t="s">
        <v>32</v>
      </c>
      <c r="N43" t="s">
        <v>32</v>
      </c>
      <c r="O43" t="s">
        <v>32</v>
      </c>
      <c r="P43" t="s">
        <v>32</v>
      </c>
      <c r="Q43" t="s">
        <v>32</v>
      </c>
      <c r="R43" t="s">
        <v>32</v>
      </c>
      <c r="S43" t="s">
        <v>32</v>
      </c>
      <c r="T43" t="s">
        <v>32</v>
      </c>
      <c r="U43" t="s">
        <v>32</v>
      </c>
      <c r="V43" t="s">
        <v>32</v>
      </c>
      <c r="W43" t="s">
        <v>32</v>
      </c>
      <c r="X43" t="s">
        <v>32</v>
      </c>
      <c r="Y43" t="s">
        <v>32</v>
      </c>
      <c r="Z43" t="s">
        <v>32</v>
      </c>
      <c r="AA43" t="s">
        <v>32</v>
      </c>
      <c r="AB43" t="s">
        <v>32</v>
      </c>
      <c r="AC43" t="s">
        <v>32</v>
      </c>
      <c r="AD43" t="s">
        <v>32</v>
      </c>
      <c r="AE43" t="s">
        <v>32</v>
      </c>
      <c r="AF43" t="s">
        <v>32</v>
      </c>
      <c r="AG43" t="s">
        <v>32</v>
      </c>
      <c r="AH43" t="s">
        <v>32</v>
      </c>
      <c r="AI43">
        <v>30.23</v>
      </c>
      <c r="AJ43">
        <f t="shared" si="1"/>
        <v>1.480438147177817</v>
      </c>
      <c r="AK43">
        <v>183.477650864775</v>
      </c>
      <c r="AL43">
        <f t="shared" si="1"/>
        <v>2.2635831710555596</v>
      </c>
      <c r="AM43">
        <v>3283.07158352486</v>
      </c>
      <c r="AN43">
        <f t="shared" si="20"/>
        <v>3.5162803521143284</v>
      </c>
    </row>
    <row r="44" spans="1:40" ht="12.75">
      <c r="A44" t="s">
        <v>74</v>
      </c>
      <c r="B44">
        <v>7.34</v>
      </c>
      <c r="C44">
        <v>78</v>
      </c>
      <c r="D44">
        <v>5.98359394222061</v>
      </c>
      <c r="E44">
        <v>0.692672321642623</v>
      </c>
      <c r="F44" t="s">
        <v>32</v>
      </c>
      <c r="G44">
        <v>0.000852529144935</v>
      </c>
      <c r="H44">
        <v>8.16319189572722</v>
      </c>
      <c r="I44">
        <v>0.446116211404678</v>
      </c>
      <c r="J44">
        <v>0.002124768136039</v>
      </c>
      <c r="K44">
        <v>0.002696155577991</v>
      </c>
      <c r="L44">
        <v>0.241735186523915</v>
      </c>
      <c r="M44" t="s">
        <v>32</v>
      </c>
      <c r="N44" t="s">
        <v>32</v>
      </c>
      <c r="O44" t="s">
        <v>32</v>
      </c>
      <c r="P44" t="s">
        <v>32</v>
      </c>
      <c r="Q44" t="s">
        <v>32</v>
      </c>
      <c r="R44" t="s">
        <v>32</v>
      </c>
      <c r="S44" t="s">
        <v>32</v>
      </c>
      <c r="T44" t="s">
        <v>32</v>
      </c>
      <c r="U44" t="s">
        <v>32</v>
      </c>
      <c r="V44" t="s">
        <v>32</v>
      </c>
      <c r="W44" t="s">
        <v>32</v>
      </c>
      <c r="X44" t="s">
        <v>32</v>
      </c>
      <c r="Y44" t="s">
        <v>32</v>
      </c>
      <c r="Z44" t="s">
        <v>32</v>
      </c>
      <c r="AA44" t="s">
        <v>32</v>
      </c>
      <c r="AB44" t="s">
        <v>32</v>
      </c>
      <c r="AC44" t="s">
        <v>32</v>
      </c>
      <c r="AD44" t="s">
        <v>32</v>
      </c>
      <c r="AE44" t="s">
        <v>32</v>
      </c>
      <c r="AF44" t="s">
        <v>32</v>
      </c>
      <c r="AG44" t="s">
        <v>32</v>
      </c>
      <c r="AH44" t="s">
        <v>32</v>
      </c>
      <c r="AI44">
        <v>23.7731000079728</v>
      </c>
      <c r="AJ44">
        <f t="shared" si="1"/>
        <v>1.376085817343364</v>
      </c>
      <c r="AK44">
        <v>174.202740212089</v>
      </c>
      <c r="AL44">
        <f t="shared" si="1"/>
        <v>2.2410549821850174</v>
      </c>
      <c r="AM44">
        <v>2966.05163763386</v>
      </c>
      <c r="AN44">
        <f t="shared" si="20"/>
        <v>3.4721787076310786</v>
      </c>
    </row>
    <row r="45" spans="1:40" ht="12.75">
      <c r="A45" t="s">
        <v>75</v>
      </c>
      <c r="B45">
        <v>7.39</v>
      </c>
      <c r="C45">
        <v>87</v>
      </c>
      <c r="D45">
        <v>5.52053787864086</v>
      </c>
      <c r="E45">
        <v>0.684436882525798</v>
      </c>
      <c r="F45" t="s">
        <v>32</v>
      </c>
      <c r="G45">
        <v>0.003606255259043</v>
      </c>
      <c r="H45">
        <v>8.39014772732181</v>
      </c>
      <c r="I45">
        <v>0.447745301340078</v>
      </c>
      <c r="J45">
        <v>0.002015934694701</v>
      </c>
      <c r="K45">
        <v>0.002367069697837</v>
      </c>
      <c r="L45">
        <v>0.232308576793182</v>
      </c>
      <c r="M45" t="s">
        <v>32</v>
      </c>
      <c r="N45" t="s">
        <v>32</v>
      </c>
      <c r="O45" t="s">
        <v>32</v>
      </c>
      <c r="P45" t="s">
        <v>32</v>
      </c>
      <c r="Q45" t="s">
        <v>32</v>
      </c>
      <c r="R45" t="s">
        <v>32</v>
      </c>
      <c r="S45" t="s">
        <v>32</v>
      </c>
      <c r="T45" t="s">
        <v>32</v>
      </c>
      <c r="U45" t="s">
        <v>32</v>
      </c>
      <c r="V45" t="s">
        <v>32</v>
      </c>
      <c r="W45" t="s">
        <v>32</v>
      </c>
      <c r="X45" t="s">
        <v>32</v>
      </c>
      <c r="Y45" t="s">
        <v>32</v>
      </c>
      <c r="Z45" t="s">
        <v>32</v>
      </c>
      <c r="AA45" t="s">
        <v>32</v>
      </c>
      <c r="AB45" t="s">
        <v>32</v>
      </c>
      <c r="AC45" t="s">
        <v>32</v>
      </c>
      <c r="AD45" t="s">
        <v>32</v>
      </c>
      <c r="AE45" t="s">
        <v>32</v>
      </c>
      <c r="AF45" t="s">
        <v>32</v>
      </c>
      <c r="AG45" t="s">
        <v>32</v>
      </c>
      <c r="AH45" t="s">
        <v>32</v>
      </c>
      <c r="AI45">
        <v>18.9187999995753</v>
      </c>
      <c r="AJ45">
        <f t="shared" si="1"/>
        <v>1.2768935860779036</v>
      </c>
      <c r="AK45">
        <v>165.264999031305</v>
      </c>
      <c r="AL45">
        <f t="shared" si="1"/>
        <v>2.2181808854098644</v>
      </c>
      <c r="AM45">
        <v>2688.71157911254</v>
      </c>
      <c r="AN45">
        <f t="shared" si="20"/>
        <v>3.429544217501095</v>
      </c>
    </row>
    <row r="46" spans="1:40" ht="12.75">
      <c r="A46" t="s">
        <v>76</v>
      </c>
      <c r="B46" t="s">
        <v>32</v>
      </c>
      <c r="C46">
        <v>80</v>
      </c>
      <c r="D46">
        <v>4.81944641191734</v>
      </c>
      <c r="E46">
        <v>0.660104903316996</v>
      </c>
      <c r="F46">
        <v>0.005933333333333</v>
      </c>
      <c r="G46">
        <v>0.001823880064234</v>
      </c>
      <c r="H46">
        <v>8.11871272479469</v>
      </c>
      <c r="I46">
        <v>0.449412894897116</v>
      </c>
      <c r="J46">
        <v>0.00185839499812</v>
      </c>
      <c r="K46">
        <v>0.002198668403583</v>
      </c>
      <c r="L46">
        <v>0.206634945018177</v>
      </c>
      <c r="M46" t="s">
        <v>32</v>
      </c>
      <c r="N46" t="s">
        <v>32</v>
      </c>
      <c r="O46" t="s">
        <v>32</v>
      </c>
      <c r="P46" t="s">
        <v>32</v>
      </c>
      <c r="Q46" t="s">
        <v>32</v>
      </c>
      <c r="R46" t="s">
        <v>32</v>
      </c>
      <c r="S46" t="s">
        <v>32</v>
      </c>
      <c r="T46" t="s">
        <v>32</v>
      </c>
      <c r="U46" t="s">
        <v>32</v>
      </c>
      <c r="V46" t="s">
        <v>32</v>
      </c>
      <c r="W46" t="s">
        <v>32</v>
      </c>
      <c r="X46" t="s">
        <v>32</v>
      </c>
      <c r="Y46" t="s">
        <v>32</v>
      </c>
      <c r="Z46" t="s">
        <v>32</v>
      </c>
      <c r="AA46" t="s">
        <v>32</v>
      </c>
      <c r="AB46" t="s">
        <v>32</v>
      </c>
      <c r="AC46" t="s">
        <v>32</v>
      </c>
      <c r="AD46" t="s">
        <v>32</v>
      </c>
      <c r="AE46" t="s">
        <v>32</v>
      </c>
      <c r="AF46" t="s">
        <v>32</v>
      </c>
      <c r="AG46" t="s">
        <v>32</v>
      </c>
      <c r="AH46" t="s">
        <v>32</v>
      </c>
      <c r="AI46">
        <v>15.98</v>
      </c>
      <c r="AJ46">
        <f t="shared" si="1"/>
        <v>1.2035767749779724</v>
      </c>
      <c r="AK46">
        <v>161.467733766908</v>
      </c>
      <c r="AL46">
        <f t="shared" si="1"/>
        <v>2.2080857499054503</v>
      </c>
      <c r="AM46">
        <v>2485.07323416984</v>
      </c>
      <c r="AN46">
        <f t="shared" si="20"/>
        <v>3.395339191752328</v>
      </c>
    </row>
    <row r="47" spans="1:40" ht="12.75">
      <c r="A47" t="s">
        <v>77</v>
      </c>
      <c r="B47">
        <v>7.3</v>
      </c>
      <c r="C47">
        <v>84</v>
      </c>
      <c r="D47">
        <v>4.37412631955222</v>
      </c>
      <c r="E47">
        <v>0.651869464200171</v>
      </c>
      <c r="F47">
        <v>0.0059</v>
      </c>
      <c r="G47">
        <v>0.00112593805489</v>
      </c>
      <c r="H47">
        <v>8.81526967069709</v>
      </c>
      <c r="I47">
        <v>0.441296410234537</v>
      </c>
      <c r="J47">
        <v>0.002091063707274</v>
      </c>
      <c r="K47">
        <v>0.001976454690377</v>
      </c>
      <c r="L47">
        <v>0.206505535567983</v>
      </c>
      <c r="M47" t="s">
        <v>32</v>
      </c>
      <c r="N47" t="s">
        <v>32</v>
      </c>
      <c r="O47" t="s">
        <v>32</v>
      </c>
      <c r="P47" t="s">
        <v>32</v>
      </c>
      <c r="Q47" t="s">
        <v>32</v>
      </c>
      <c r="R47" t="s">
        <v>32</v>
      </c>
      <c r="S47" t="s">
        <v>32</v>
      </c>
      <c r="T47" t="s">
        <v>32</v>
      </c>
      <c r="U47" t="s">
        <v>32</v>
      </c>
      <c r="V47" t="s">
        <v>32</v>
      </c>
      <c r="W47" t="s">
        <v>32</v>
      </c>
      <c r="X47" t="s">
        <v>32</v>
      </c>
      <c r="Y47" t="s">
        <v>32</v>
      </c>
      <c r="Z47" t="s">
        <v>32</v>
      </c>
      <c r="AA47" t="s">
        <v>32</v>
      </c>
      <c r="AB47" t="s">
        <v>32</v>
      </c>
      <c r="AC47" t="s">
        <v>32</v>
      </c>
      <c r="AD47" t="s">
        <v>32</v>
      </c>
      <c r="AE47" t="s">
        <v>32</v>
      </c>
      <c r="AF47" t="s">
        <v>32</v>
      </c>
      <c r="AG47" t="s">
        <v>32</v>
      </c>
      <c r="AH47" t="s">
        <v>32</v>
      </c>
      <c r="AI47">
        <v>14.04</v>
      </c>
      <c r="AJ47">
        <f t="shared" si="1"/>
        <v>1.1473671077937864</v>
      </c>
      <c r="AK47">
        <v>150.245070347999</v>
      </c>
      <c r="AL47">
        <f t="shared" si="1"/>
        <v>2.1768002313850334</v>
      </c>
      <c r="AM47">
        <v>2302.60926653882</v>
      </c>
      <c r="AN47">
        <f t="shared" si="20"/>
        <v>3.3622202480888324</v>
      </c>
    </row>
    <row r="48" spans="1:40" ht="12.75">
      <c r="A48" t="s">
        <v>78</v>
      </c>
      <c r="B48">
        <v>7.4</v>
      </c>
      <c r="C48">
        <v>87</v>
      </c>
      <c r="D48">
        <v>4.25458801423485</v>
      </c>
      <c r="E48">
        <v>0.643634025083347</v>
      </c>
      <c r="F48">
        <v>0.006</v>
      </c>
      <c r="G48">
        <v>0.003980454905199</v>
      </c>
      <c r="H48">
        <v>8.87428364544319</v>
      </c>
      <c r="I48">
        <v>0.438690728548972</v>
      </c>
      <c r="J48">
        <v>0.00183611150021</v>
      </c>
      <c r="K48">
        <v>0.001968840951892</v>
      </c>
      <c r="L48">
        <v>0.201138344082273</v>
      </c>
      <c r="M48" t="s">
        <v>32</v>
      </c>
      <c r="N48" t="s">
        <v>32</v>
      </c>
      <c r="O48" t="s">
        <v>32</v>
      </c>
      <c r="P48" t="s">
        <v>32</v>
      </c>
      <c r="Q48" t="s">
        <v>32</v>
      </c>
      <c r="R48" t="s">
        <v>32</v>
      </c>
      <c r="S48" t="s">
        <v>32</v>
      </c>
      <c r="T48" t="s">
        <v>32</v>
      </c>
      <c r="U48" t="s">
        <v>32</v>
      </c>
      <c r="V48" t="s">
        <v>32</v>
      </c>
      <c r="W48" t="s">
        <v>32</v>
      </c>
      <c r="X48" t="s">
        <v>32</v>
      </c>
      <c r="Y48" t="s">
        <v>32</v>
      </c>
      <c r="Z48" t="s">
        <v>32</v>
      </c>
      <c r="AA48" t="s">
        <v>32</v>
      </c>
      <c r="AB48" t="s">
        <v>32</v>
      </c>
      <c r="AC48" t="s">
        <v>32</v>
      </c>
      <c r="AD48" t="s">
        <v>32</v>
      </c>
      <c r="AE48" t="s">
        <v>32</v>
      </c>
      <c r="AF48" t="s">
        <v>32</v>
      </c>
      <c r="AG48" t="s">
        <v>32</v>
      </c>
      <c r="AH48" t="s">
        <v>32</v>
      </c>
      <c r="AI48">
        <v>12.9166999996703</v>
      </c>
      <c r="AJ48">
        <f t="shared" si="1"/>
        <v>1.1111515728700885</v>
      </c>
      <c r="AK48">
        <v>144.843480654794</v>
      </c>
      <c r="AL48">
        <f t="shared" si="1"/>
        <v>2.1608989525645246</v>
      </c>
      <c r="AM48">
        <v>2208.75443843467</v>
      </c>
      <c r="AN48">
        <f t="shared" si="20"/>
        <v>3.3441474352191776</v>
      </c>
    </row>
    <row r="49" spans="1:40" ht="12.75">
      <c r="A49" t="s">
        <v>79</v>
      </c>
      <c r="B49">
        <v>7.38</v>
      </c>
      <c r="C49">
        <v>97</v>
      </c>
      <c r="D49">
        <v>4.47856746717985</v>
      </c>
      <c r="E49">
        <v>0.64400836322502</v>
      </c>
      <c r="F49">
        <v>0.009</v>
      </c>
      <c r="G49">
        <v>0.002098140541748</v>
      </c>
      <c r="H49">
        <v>8.93911267943617</v>
      </c>
      <c r="I49">
        <v>0.430340118412116</v>
      </c>
      <c r="J49">
        <v>0.001727520727398</v>
      </c>
      <c r="K49">
        <v>0.133945449450816</v>
      </c>
      <c r="L49">
        <v>0.07799527463469</v>
      </c>
      <c r="M49" t="s">
        <v>32</v>
      </c>
      <c r="N49" t="s">
        <v>32</v>
      </c>
      <c r="O49" t="s">
        <v>32</v>
      </c>
      <c r="P49" t="s">
        <v>32</v>
      </c>
      <c r="Q49" t="s">
        <v>32</v>
      </c>
      <c r="R49" t="s">
        <v>32</v>
      </c>
      <c r="S49" t="s">
        <v>32</v>
      </c>
      <c r="T49" t="s">
        <v>32</v>
      </c>
      <c r="U49" t="s">
        <v>32</v>
      </c>
      <c r="V49" t="s">
        <v>32</v>
      </c>
      <c r="W49" t="s">
        <v>32</v>
      </c>
      <c r="X49" t="s">
        <v>32</v>
      </c>
      <c r="Y49" t="s">
        <v>32</v>
      </c>
      <c r="Z49" t="s">
        <v>32</v>
      </c>
      <c r="AA49" t="s">
        <v>32</v>
      </c>
      <c r="AB49" t="s">
        <v>32</v>
      </c>
      <c r="AC49" t="s">
        <v>32</v>
      </c>
      <c r="AD49" t="s">
        <v>32</v>
      </c>
      <c r="AE49" t="s">
        <v>32</v>
      </c>
      <c r="AF49" t="s">
        <v>32</v>
      </c>
      <c r="AG49" t="s">
        <v>32</v>
      </c>
      <c r="AH49" t="s">
        <v>32</v>
      </c>
      <c r="AI49">
        <v>14.67</v>
      </c>
      <c r="AJ49">
        <f t="shared" si="1"/>
        <v>1.1664301138432827</v>
      </c>
      <c r="AK49">
        <v>142.192116629941</v>
      </c>
      <c r="AL49">
        <f t="shared" si="1"/>
        <v>2.1528755190447906</v>
      </c>
      <c r="AM49">
        <v>2095.98778200458</v>
      </c>
      <c r="AN49">
        <f t="shared" si="20"/>
        <v>3.321388746716528</v>
      </c>
    </row>
    <row r="50" spans="1:40" ht="12.75">
      <c r="A50" t="s">
        <v>80</v>
      </c>
      <c r="B50">
        <v>7.37</v>
      </c>
      <c r="C50">
        <v>93</v>
      </c>
      <c r="D50">
        <v>4.77255733281421</v>
      </c>
      <c r="E50">
        <v>0.607323225340982</v>
      </c>
      <c r="F50">
        <v>0.0103</v>
      </c>
      <c r="G50">
        <v>0.00169228596715</v>
      </c>
      <c r="H50">
        <v>8.1519573337178</v>
      </c>
      <c r="I50">
        <v>0.441764985818217</v>
      </c>
      <c r="J50">
        <v>0.001613477506227</v>
      </c>
      <c r="K50">
        <v>0.011759517159643</v>
      </c>
      <c r="L50">
        <v>0.152185244856895</v>
      </c>
      <c r="M50" t="s">
        <v>32</v>
      </c>
      <c r="N50" t="s">
        <v>32</v>
      </c>
      <c r="O50" t="s">
        <v>32</v>
      </c>
      <c r="P50" t="s">
        <v>32</v>
      </c>
      <c r="Q50" t="s">
        <v>32</v>
      </c>
      <c r="R50" t="s">
        <v>32</v>
      </c>
      <c r="S50" t="s">
        <v>32</v>
      </c>
      <c r="T50" t="s">
        <v>32</v>
      </c>
      <c r="U50" t="s">
        <v>32</v>
      </c>
      <c r="V50" t="s">
        <v>32</v>
      </c>
      <c r="W50" t="s">
        <v>32</v>
      </c>
      <c r="X50">
        <v>7</v>
      </c>
      <c r="Y50">
        <v>52</v>
      </c>
      <c r="Z50">
        <v>6.12090038237201</v>
      </c>
      <c r="AA50">
        <v>0.114794296211431</v>
      </c>
      <c r="AB50">
        <v>0.0222</v>
      </c>
      <c r="AC50">
        <v>0.001275520277018</v>
      </c>
      <c r="AD50">
        <v>5.42529895666131</v>
      </c>
      <c r="AE50">
        <v>0.105733098015786</v>
      </c>
      <c r="AF50">
        <v>0.00032383147614</v>
      </c>
      <c r="AG50">
        <v>0.000150907561512</v>
      </c>
      <c r="AH50">
        <v>0.008586459157993</v>
      </c>
      <c r="AI50">
        <v>43.5685999653592</v>
      </c>
      <c r="AJ50">
        <f t="shared" si="1"/>
        <v>1.6391736045286376</v>
      </c>
      <c r="AK50">
        <v>179.240541375926</v>
      </c>
      <c r="AL50">
        <f t="shared" si="1"/>
        <v>2.2534362469806966</v>
      </c>
      <c r="AM50">
        <v>2249.76339516723</v>
      </c>
      <c r="AN50">
        <f t="shared" si="20"/>
        <v>3.3521368462996093</v>
      </c>
    </row>
    <row r="51" spans="1:40" ht="12.75">
      <c r="A51" t="s">
        <v>81</v>
      </c>
      <c r="B51">
        <v>6.56</v>
      </c>
      <c r="C51">
        <v>68</v>
      </c>
      <c r="D51">
        <v>12.9906117061511</v>
      </c>
      <c r="E51">
        <v>0.532270072911419</v>
      </c>
      <c r="F51">
        <v>0.049693518518519</v>
      </c>
      <c r="G51">
        <v>0.008647366004208</v>
      </c>
      <c r="H51">
        <v>6.94182488117743</v>
      </c>
      <c r="I51">
        <v>0.422416067667028</v>
      </c>
      <c r="J51">
        <v>0.0016189898431</v>
      </c>
      <c r="K51">
        <v>0.007489550040732</v>
      </c>
      <c r="L51">
        <v>0.100745465360559</v>
      </c>
      <c r="M51">
        <v>6.62</v>
      </c>
      <c r="N51">
        <v>28</v>
      </c>
      <c r="O51">
        <v>4.82817957905365</v>
      </c>
      <c r="P51">
        <v>0.411135772794212</v>
      </c>
      <c r="Q51">
        <v>0.006575</v>
      </c>
      <c r="R51">
        <v>0.000226909153042</v>
      </c>
      <c r="S51">
        <v>3.1067682635623</v>
      </c>
      <c r="T51">
        <v>0.293334447394102</v>
      </c>
      <c r="U51">
        <v>0.000601613884577</v>
      </c>
      <c r="V51">
        <v>0.00285339968244</v>
      </c>
      <c r="W51">
        <v>0.114346311833094</v>
      </c>
      <c r="X51">
        <v>6.55</v>
      </c>
      <c r="Y51">
        <v>42</v>
      </c>
      <c r="Z51">
        <v>6.40642276024044</v>
      </c>
      <c r="AA51">
        <v>0.122023313989785</v>
      </c>
      <c r="AB51">
        <v>0.103925</v>
      </c>
      <c r="AC51">
        <v>0.004462406409283</v>
      </c>
      <c r="AD51">
        <v>4.67428413826844</v>
      </c>
      <c r="AE51">
        <v>0.097213288184943</v>
      </c>
      <c r="AF51">
        <v>0.002276882831548</v>
      </c>
      <c r="AG51">
        <v>0.000237088345104</v>
      </c>
      <c r="AH51">
        <v>0.022296054628191</v>
      </c>
      <c r="AI51">
        <v>190.579700009113</v>
      </c>
      <c r="AJ51">
        <f t="shared" si="1"/>
        <v>2.2800766389909497</v>
      </c>
      <c r="AK51">
        <v>633.766952037839</v>
      </c>
      <c r="AL51">
        <f t="shared" si="1"/>
        <v>2.80192958903256</v>
      </c>
      <c r="AM51">
        <v>3499.66056970596</v>
      </c>
      <c r="AN51">
        <f t="shared" si="20"/>
        <v>3.544025924392503</v>
      </c>
    </row>
    <row r="52" spans="1:40" ht="12.75">
      <c r="A52" t="s">
        <v>82</v>
      </c>
      <c r="B52">
        <v>6.48</v>
      </c>
      <c r="C52">
        <v>48</v>
      </c>
      <c r="D52">
        <v>12.769641590442</v>
      </c>
      <c r="E52">
        <v>0.66300762847741</v>
      </c>
      <c r="F52">
        <v>0.117275</v>
      </c>
      <c r="G52">
        <v>0.005750728847407</v>
      </c>
      <c r="H52">
        <v>4.36669399557776</v>
      </c>
      <c r="I52">
        <v>0.485683680554919</v>
      </c>
      <c r="J52">
        <v>0.00143231923122</v>
      </c>
      <c r="K52">
        <v>0.003920957697656</v>
      </c>
      <c r="L52">
        <v>0.171970670993614</v>
      </c>
      <c r="M52">
        <v>6.53</v>
      </c>
      <c r="N52">
        <v>24</v>
      </c>
      <c r="O52">
        <v>5.25979499805004</v>
      </c>
      <c r="P52">
        <v>0.412899089212611</v>
      </c>
      <c r="Q52">
        <v>0.00665</v>
      </c>
      <c r="R52">
        <v>4.6090921712E-05</v>
      </c>
      <c r="S52">
        <v>2.11792662360218</v>
      </c>
      <c r="T52">
        <v>0.282230919107733</v>
      </c>
      <c r="U52">
        <v>0.000486206879896</v>
      </c>
      <c r="V52">
        <v>0.005359234890527</v>
      </c>
      <c r="W52">
        <v>0.124822728334455</v>
      </c>
      <c r="X52">
        <v>6.76</v>
      </c>
      <c r="Y52">
        <v>40</v>
      </c>
      <c r="Z52">
        <v>5.9032195836808</v>
      </c>
      <c r="AA52">
        <v>0.128983166212563</v>
      </c>
      <c r="AB52">
        <v>0.08995</v>
      </c>
      <c r="AC52">
        <v>0.003216082567051</v>
      </c>
      <c r="AD52">
        <v>4.80200681512719</v>
      </c>
      <c r="AE52">
        <v>0.105483707085579</v>
      </c>
      <c r="AF52">
        <v>0.000611983555826</v>
      </c>
      <c r="AG52">
        <v>-1.6622540941E-05</v>
      </c>
      <c r="AH52">
        <v>0.022904098112099</v>
      </c>
      <c r="AI52">
        <v>425.209600012338</v>
      </c>
      <c r="AJ52">
        <f t="shared" si="1"/>
        <v>2.628603061084842</v>
      </c>
      <c r="AK52">
        <v>1015.99634596415</v>
      </c>
      <c r="AL52">
        <f t="shared" si="1"/>
        <v>3.006892146008471</v>
      </c>
      <c r="AM52">
        <v>6110.04998516545</v>
      </c>
      <c r="AN52">
        <f t="shared" si="20"/>
        <v>3.786044763138255</v>
      </c>
    </row>
    <row r="53" spans="1:40" ht="12.75">
      <c r="A53" t="s">
        <v>83</v>
      </c>
      <c r="B53">
        <v>6.67</v>
      </c>
      <c r="C53">
        <v>45</v>
      </c>
      <c r="D53">
        <v>12.2085208802225</v>
      </c>
      <c r="E53">
        <v>0.725300228482382</v>
      </c>
      <c r="F53">
        <v>0.111125</v>
      </c>
      <c r="G53">
        <v>0.005527365149881</v>
      </c>
      <c r="H53">
        <v>4.19616603319683</v>
      </c>
      <c r="I53">
        <v>0.563590875737583</v>
      </c>
      <c r="J53">
        <v>0.001292726276708</v>
      </c>
      <c r="K53">
        <v>0.003422839891211</v>
      </c>
      <c r="L53">
        <v>0.15699378657688</v>
      </c>
      <c r="M53">
        <v>6.5</v>
      </c>
      <c r="N53">
        <v>21</v>
      </c>
      <c r="O53">
        <v>5.85601110064659</v>
      </c>
      <c r="P53">
        <v>0.409372456375814</v>
      </c>
      <c r="Q53">
        <v>0.0603</v>
      </c>
      <c r="R53">
        <v>0.000234000064074</v>
      </c>
      <c r="S53">
        <v>1.79905958838795</v>
      </c>
      <c r="T53">
        <v>0.272833253732283</v>
      </c>
      <c r="U53">
        <v>0.000535017577744</v>
      </c>
      <c r="V53">
        <v>0.008109527991727</v>
      </c>
      <c r="W53">
        <v>0.12789465707406</v>
      </c>
      <c r="X53">
        <v>6.89</v>
      </c>
      <c r="Y53">
        <v>41</v>
      </c>
      <c r="Z53">
        <v>5.86335667640018</v>
      </c>
      <c r="AA53">
        <v>0.126060797323441</v>
      </c>
      <c r="AB53">
        <v>0.08245</v>
      </c>
      <c r="AC53">
        <v>0.003407629749464</v>
      </c>
      <c r="AD53">
        <v>4.89735020962935</v>
      </c>
      <c r="AE53">
        <v>0.097828103930735</v>
      </c>
      <c r="AF53">
        <v>0.000930652998959</v>
      </c>
      <c r="AG53">
        <v>0</v>
      </c>
      <c r="AH53">
        <v>0.027302040393747</v>
      </c>
      <c r="AI53">
        <v>524.12</v>
      </c>
      <c r="AJ53">
        <f t="shared" si="1"/>
        <v>2.7194307323488682</v>
      </c>
      <c r="AK53">
        <v>1034.34827458688</v>
      </c>
      <c r="AL53">
        <f t="shared" si="1"/>
        <v>3.0146667943325354</v>
      </c>
      <c r="AM53">
        <v>7789.78832477976</v>
      </c>
      <c r="AN53">
        <f t="shared" si="20"/>
        <v>3.8915256565648475</v>
      </c>
    </row>
    <row r="54" spans="1:40" ht="12.75">
      <c r="A54" t="s">
        <v>84</v>
      </c>
      <c r="B54">
        <v>6.58</v>
      </c>
      <c r="C54">
        <v>49</v>
      </c>
      <c r="D54">
        <v>11.5370810582699</v>
      </c>
      <c r="E54">
        <v>0.709919339592265</v>
      </c>
      <c r="F54">
        <v>0.06215</v>
      </c>
      <c r="G54">
        <v>0.003144819042941</v>
      </c>
      <c r="H54">
        <v>5.10948951689401</v>
      </c>
      <c r="I54">
        <v>0.571101547511042</v>
      </c>
      <c r="J54">
        <v>0.001341515904914</v>
      </c>
      <c r="K54">
        <v>0.004848266934537</v>
      </c>
      <c r="L54">
        <v>0.132628009241771</v>
      </c>
      <c r="M54">
        <v>6.39</v>
      </c>
      <c r="N54">
        <v>20</v>
      </c>
      <c r="O54">
        <v>5.26581811336456</v>
      </c>
      <c r="P54">
        <v>0.426221924373847</v>
      </c>
      <c r="Q54">
        <v>0.0126</v>
      </c>
      <c r="R54">
        <v>0.00103881846627</v>
      </c>
      <c r="S54">
        <v>0.095338914013547</v>
      </c>
      <c r="T54">
        <v>0.287602376722193</v>
      </c>
      <c r="U54">
        <v>0.000300861157058</v>
      </c>
      <c r="V54">
        <v>0.013277098765319</v>
      </c>
      <c r="W54">
        <v>0.125041587729276</v>
      </c>
      <c r="X54">
        <v>6.9</v>
      </c>
      <c r="Y54">
        <v>45</v>
      </c>
      <c r="Z54">
        <v>5.85842815450171</v>
      </c>
      <c r="AA54">
        <v>0.114179060655826</v>
      </c>
      <c r="AB54">
        <v>0.0656</v>
      </c>
      <c r="AC54">
        <v>0.003290983461782</v>
      </c>
      <c r="AD54">
        <v>5.02493028157869</v>
      </c>
      <c r="AE54">
        <v>0.099213906201672</v>
      </c>
      <c r="AF54">
        <v>0.000446386166562</v>
      </c>
      <c r="AG54">
        <v>0</v>
      </c>
      <c r="AH54">
        <v>0.014518768287592</v>
      </c>
      <c r="AI54">
        <v>515.303400010516</v>
      </c>
      <c r="AJ54">
        <f t="shared" si="1"/>
        <v>2.7120630079781214</v>
      </c>
      <c r="AK54">
        <v>1044.81036990768</v>
      </c>
      <c r="AL54">
        <f t="shared" si="1"/>
        <v>3.0190374743936075</v>
      </c>
      <c r="AM54">
        <v>8360.28161033818</v>
      </c>
      <c r="AN54">
        <f t="shared" si="20"/>
        <v>3.922220906596441</v>
      </c>
    </row>
    <row r="55" spans="1:40" ht="12.75">
      <c r="A55" t="s">
        <v>85</v>
      </c>
      <c r="B55">
        <v>6.7</v>
      </c>
      <c r="C55">
        <v>51</v>
      </c>
      <c r="D55">
        <v>11.1138592377167</v>
      </c>
      <c r="E55">
        <v>0.643396995142511</v>
      </c>
      <c r="F55">
        <v>0.04725</v>
      </c>
      <c r="G55">
        <v>0.003846819235164</v>
      </c>
      <c r="H55">
        <v>5.74445934690176</v>
      </c>
      <c r="I55">
        <v>0.559518046730966</v>
      </c>
      <c r="J55">
        <v>0.001201903962742</v>
      </c>
      <c r="K55">
        <v>0.006740258955056</v>
      </c>
      <c r="L55">
        <v>0.075936785493748</v>
      </c>
      <c r="M55">
        <v>6.4</v>
      </c>
      <c r="N55">
        <v>21</v>
      </c>
      <c r="O55">
        <v>5.67884593937684</v>
      </c>
      <c r="P55">
        <v>0.435626278605307</v>
      </c>
      <c r="Q55">
        <v>0.0097</v>
      </c>
      <c r="R55">
        <v>0.000195000053395</v>
      </c>
      <c r="S55">
        <v>1.50113674214084</v>
      </c>
      <c r="T55">
        <v>0.296642867118518</v>
      </c>
      <c r="U55">
        <v>0.000501075717629</v>
      </c>
      <c r="V55">
        <v>0.007035088864753</v>
      </c>
      <c r="W55">
        <v>0.131447246904407</v>
      </c>
      <c r="X55">
        <v>6.92</v>
      </c>
      <c r="Y55">
        <v>44</v>
      </c>
      <c r="Z55">
        <v>5.97485065550964</v>
      </c>
      <c r="AA55">
        <v>0.103104820654942</v>
      </c>
      <c r="AB55">
        <v>0.0649</v>
      </c>
      <c r="AC55">
        <v>0.00327706759358</v>
      </c>
      <c r="AD55">
        <v>5.07710453216211</v>
      </c>
      <c r="AE55">
        <v>0.098085118167738</v>
      </c>
      <c r="AF55">
        <v>0.000576134973231</v>
      </c>
      <c r="AG55">
        <v>0</v>
      </c>
      <c r="AH55">
        <v>0.004443567513973</v>
      </c>
      <c r="AI55">
        <v>364.07</v>
      </c>
      <c r="AJ55">
        <f t="shared" si="1"/>
        <v>2.561184893789089</v>
      </c>
      <c r="AK55">
        <v>1030.71809499452</v>
      </c>
      <c r="AL55">
        <f t="shared" si="1"/>
        <v>3.0131399004636688</v>
      </c>
      <c r="AM55">
        <v>7550.754</v>
      </c>
      <c r="AN55">
        <f t="shared" si="20"/>
        <v>3.8779903213893503</v>
      </c>
    </row>
    <row r="56" spans="1:40" ht="12.75">
      <c r="A56" t="s">
        <v>86</v>
      </c>
      <c r="B56">
        <v>6.7</v>
      </c>
      <c r="C56">
        <v>53</v>
      </c>
      <c r="D56">
        <v>10.7733767509634</v>
      </c>
      <c r="E56">
        <v>0.630323239585912</v>
      </c>
      <c r="F56">
        <v>0.0149</v>
      </c>
      <c r="G56">
        <v>0.003520637327666</v>
      </c>
      <c r="H56">
        <v>6.00890148699381</v>
      </c>
      <c r="I56">
        <v>0.540848463973162</v>
      </c>
      <c r="J56">
        <v>0.001109381753424</v>
      </c>
      <c r="K56">
        <v>0.002761726338168</v>
      </c>
      <c r="L56">
        <v>0.085603667521158</v>
      </c>
      <c r="M56">
        <v>6.47</v>
      </c>
      <c r="N56">
        <v>22</v>
      </c>
      <c r="O56">
        <v>5.26908427494582</v>
      </c>
      <c r="P56">
        <v>0.434450734326374</v>
      </c>
      <c r="Q56">
        <v>0.02055</v>
      </c>
      <c r="R56">
        <v>0.000283636441302</v>
      </c>
      <c r="S56">
        <v>1.75947467568036</v>
      </c>
      <c r="T56">
        <v>0.29629050888431</v>
      </c>
      <c r="U56">
        <v>0.000539979103579</v>
      </c>
      <c r="V56">
        <v>0.005649173145651</v>
      </c>
      <c r="W56">
        <v>0.131971073192834</v>
      </c>
      <c r="X56">
        <v>6.82</v>
      </c>
      <c r="Y56">
        <v>44</v>
      </c>
      <c r="Z56">
        <v>6.04162955623769</v>
      </c>
      <c r="AA56">
        <v>0.102451132877112</v>
      </c>
      <c r="AB56">
        <v>0.05115</v>
      </c>
      <c r="AC56">
        <v>0.003057571456946</v>
      </c>
      <c r="AD56">
        <v>5.10235158932706</v>
      </c>
      <c r="AE56">
        <v>0.098695645670483</v>
      </c>
      <c r="AF56">
        <v>0.000233524043868</v>
      </c>
      <c r="AG56">
        <v>0</v>
      </c>
      <c r="AH56">
        <v>0.00352196316276</v>
      </c>
      <c r="AI56">
        <v>289.398100040047</v>
      </c>
      <c r="AJ56">
        <f t="shared" si="1"/>
        <v>2.461495675556923</v>
      </c>
      <c r="AK56">
        <v>891.584401776444</v>
      </c>
      <c r="AL56">
        <f t="shared" si="1"/>
        <v>2.95016246191489</v>
      </c>
      <c r="AM56">
        <v>6198.34902664066</v>
      </c>
      <c r="AN56">
        <f t="shared" si="20"/>
        <v>3.7922760275464196</v>
      </c>
    </row>
    <row r="57" spans="1:40" ht="12.75">
      <c r="A57" t="s">
        <v>87</v>
      </c>
      <c r="B57">
        <v>6.92</v>
      </c>
      <c r="C57">
        <v>58</v>
      </c>
      <c r="D57">
        <v>10.4053144862768</v>
      </c>
      <c r="E57">
        <v>0.58917936180485</v>
      </c>
      <c r="F57">
        <v>0.01815</v>
      </c>
      <c r="G57">
        <v>0.005456456039555</v>
      </c>
      <c r="H57">
        <v>6.40911442128485</v>
      </c>
      <c r="I57">
        <v>0.522069882379767</v>
      </c>
      <c r="J57">
        <v>0.001158169466209</v>
      </c>
      <c r="K57">
        <v>0.011246894393127</v>
      </c>
      <c r="L57">
        <v>0.054704415565748</v>
      </c>
      <c r="M57">
        <v>6.44</v>
      </c>
      <c r="N57">
        <v>23</v>
      </c>
      <c r="O57">
        <v>4.8103060822824</v>
      </c>
      <c r="P57">
        <v>0.425046380094914</v>
      </c>
      <c r="Q57">
        <v>0.01325</v>
      </c>
      <c r="R57">
        <v>0.000163090953749</v>
      </c>
      <c r="S57">
        <v>2.29716364271733</v>
      </c>
      <c r="T57">
        <v>0.293223008789788</v>
      </c>
      <c r="U57">
        <v>0.000541633278641</v>
      </c>
      <c r="V57">
        <v>0.005464430697452</v>
      </c>
      <c r="W57">
        <v>0.125817307329033</v>
      </c>
      <c r="X57">
        <v>6.93</v>
      </c>
      <c r="Y57">
        <v>46</v>
      </c>
      <c r="Z57">
        <v>6.04957159737475</v>
      </c>
      <c r="AA57">
        <v>0.100143999543595</v>
      </c>
      <c r="AB57">
        <v>0.0349</v>
      </c>
      <c r="AC57">
        <v>0.003043610864126</v>
      </c>
      <c r="AD57">
        <v>5.21900078129005</v>
      </c>
      <c r="AE57">
        <v>0.099703096494166</v>
      </c>
      <c r="AF57">
        <v>0.000127079644631</v>
      </c>
      <c r="AG57">
        <v>0</v>
      </c>
      <c r="AH57">
        <v>0.000313823404798</v>
      </c>
      <c r="AI57">
        <v>251.32</v>
      </c>
      <c r="AJ57">
        <f t="shared" si="1"/>
        <v>2.400227051043901</v>
      </c>
      <c r="AK57">
        <v>769.249222955632</v>
      </c>
      <c r="AL57">
        <f t="shared" si="1"/>
        <v>2.886067066224336</v>
      </c>
      <c r="AM57">
        <v>5117.78853874918</v>
      </c>
      <c r="AN57">
        <f t="shared" si="20"/>
        <v>3.709082337363665</v>
      </c>
    </row>
    <row r="58" spans="1:40" ht="12.75">
      <c r="A58" t="s">
        <v>88</v>
      </c>
      <c r="B58" t="s">
        <v>32</v>
      </c>
      <c r="C58" t="s">
        <v>32</v>
      </c>
      <c r="D58">
        <v>10.1475713333233</v>
      </c>
      <c r="E58">
        <v>0.545728350690271</v>
      </c>
      <c r="F58" t="s">
        <v>32</v>
      </c>
      <c r="G58">
        <v>0.002868273512671</v>
      </c>
      <c r="H58">
        <v>6.22179401862416</v>
      </c>
      <c r="I58">
        <v>0.496776524555126</v>
      </c>
      <c r="J58">
        <v>0.001348288836971</v>
      </c>
      <c r="K58">
        <v>0.037008593082595</v>
      </c>
      <c r="L58">
        <v>0.010594944215578</v>
      </c>
      <c r="M58">
        <v>6.49</v>
      </c>
      <c r="N58">
        <v>26</v>
      </c>
      <c r="O58">
        <v>5.11612305830914</v>
      </c>
      <c r="P58">
        <v>0.398792557865421</v>
      </c>
      <c r="Q58">
        <v>0.0185</v>
      </c>
      <c r="R58">
        <v>0.000145363676167</v>
      </c>
      <c r="S58">
        <v>2.09185952851741</v>
      </c>
      <c r="T58">
        <v>0.279663163887334</v>
      </c>
      <c r="U58">
        <v>0.000401772581451</v>
      </c>
      <c r="V58">
        <v>0.004868640694988</v>
      </c>
      <c r="W58">
        <v>0.113858980701648</v>
      </c>
      <c r="X58">
        <v>6.97</v>
      </c>
      <c r="Y58">
        <v>45</v>
      </c>
      <c r="Z58">
        <v>5.77895788138572</v>
      </c>
      <c r="AA58">
        <v>0.111641213988957</v>
      </c>
      <c r="AB58">
        <v>0.0376</v>
      </c>
      <c r="AC58">
        <v>0.002721177640959</v>
      </c>
      <c r="AD58">
        <v>5.15817431488758</v>
      </c>
      <c r="AE58">
        <v>0.098669270630501</v>
      </c>
      <c r="AF58">
        <v>0.000162349362764</v>
      </c>
      <c r="AG58">
        <v>0.00020578489889</v>
      </c>
      <c r="AH58">
        <v>0.012603809096802</v>
      </c>
      <c r="AI58">
        <v>247.36</v>
      </c>
      <c r="AJ58">
        <f t="shared" si="1"/>
        <v>2.393329472238231</v>
      </c>
      <c r="AK58">
        <v>618.736875638397</v>
      </c>
      <c r="AL58">
        <f t="shared" si="1"/>
        <v>2.7915059999848193</v>
      </c>
      <c r="AM58">
        <v>4401.01945350971</v>
      </c>
      <c r="AN58">
        <f t="shared" si="20"/>
        <v>3.6435532882478454</v>
      </c>
    </row>
    <row r="59" spans="1:40" ht="12.75">
      <c r="A59" t="s">
        <v>89</v>
      </c>
      <c r="B59">
        <v>7.01</v>
      </c>
      <c r="C59">
        <v>61</v>
      </c>
      <c r="D59">
        <v>10.6620619625015</v>
      </c>
      <c r="E59">
        <v>0.55880210624687</v>
      </c>
      <c r="F59">
        <v>0.01635</v>
      </c>
      <c r="G59">
        <v>0.011487275872748</v>
      </c>
      <c r="H59">
        <v>6.88791438304119</v>
      </c>
      <c r="I59">
        <v>0.488391034934132</v>
      </c>
      <c r="J59">
        <v>0.003234434573266</v>
      </c>
      <c r="K59">
        <v>0.035461639511258</v>
      </c>
      <c r="L59">
        <v>0.031714997228214</v>
      </c>
      <c r="M59">
        <v>6.58</v>
      </c>
      <c r="N59">
        <v>26</v>
      </c>
      <c r="O59">
        <v>5.12235106198853</v>
      </c>
      <c r="P59">
        <v>0.401143646423286</v>
      </c>
      <c r="Q59">
        <v>0.003</v>
      </c>
      <c r="R59">
        <v>2.4818188614E-05</v>
      </c>
      <c r="S59">
        <v>2.22019957639714</v>
      </c>
      <c r="T59">
        <v>0.271566268311642</v>
      </c>
      <c r="U59">
        <v>0.000450593939039</v>
      </c>
      <c r="V59">
        <v>0.006122933113965</v>
      </c>
      <c r="W59">
        <v>0.12300385105864</v>
      </c>
      <c r="X59">
        <v>6.98</v>
      </c>
      <c r="Y59">
        <v>46</v>
      </c>
      <c r="Z59">
        <v>6.18221007289972</v>
      </c>
      <c r="AA59">
        <v>0.099990190654693</v>
      </c>
      <c r="AB59">
        <v>0.029</v>
      </c>
      <c r="AC59">
        <v>0.00322135497284</v>
      </c>
      <c r="AD59">
        <v>5.22636726845485</v>
      </c>
      <c r="AE59">
        <v>0.098996208843472</v>
      </c>
      <c r="AF59">
        <v>0.000103136074357</v>
      </c>
      <c r="AG59">
        <v>0.002361469428762</v>
      </c>
      <c r="AH59">
        <v>-0.001470623691898</v>
      </c>
      <c r="AI59">
        <v>224.43</v>
      </c>
      <c r="AJ59">
        <f t="shared" si="1"/>
        <v>2.3510809094630156</v>
      </c>
      <c r="AK59">
        <v>547.35010983925</v>
      </c>
      <c r="AL59">
        <f t="shared" si="1"/>
        <v>2.738265209572198</v>
      </c>
      <c r="AM59">
        <v>3986.388121514</v>
      </c>
      <c r="AN59">
        <f t="shared" si="20"/>
        <v>3.6005795800709346</v>
      </c>
    </row>
    <row r="60" spans="1:40" ht="12.75">
      <c r="A60" t="s">
        <v>90</v>
      </c>
      <c r="B60" t="s">
        <v>32</v>
      </c>
      <c r="C60" t="s">
        <v>32</v>
      </c>
      <c r="D60">
        <v>10.3675457723036</v>
      </c>
      <c r="E60">
        <v>0.505738039575968</v>
      </c>
      <c r="F60">
        <v>0.008981481481481</v>
      </c>
      <c r="G60">
        <v>0.006739910936449</v>
      </c>
      <c r="H60">
        <v>6.95045838454755</v>
      </c>
      <c r="I60">
        <v>0.465288533667871</v>
      </c>
      <c r="J60">
        <v>0.00130456258508</v>
      </c>
      <c r="K60">
        <v>0.004769497121787</v>
      </c>
      <c r="L60">
        <v>0.034375446201229</v>
      </c>
      <c r="M60">
        <v>6.61</v>
      </c>
      <c r="N60">
        <v>26</v>
      </c>
      <c r="O60">
        <v>4.42096094079844</v>
      </c>
      <c r="P60">
        <v>0.412899089212611</v>
      </c>
      <c r="Q60">
        <v>0.00245</v>
      </c>
      <c r="R60">
        <v>0.001240909430698</v>
      </c>
      <c r="S60">
        <v>2.47209605873157</v>
      </c>
      <c r="T60">
        <v>0.268528167612413</v>
      </c>
      <c r="U60">
        <v>0.000452243783581</v>
      </c>
      <c r="V60">
        <v>0.027868704653426</v>
      </c>
      <c r="W60">
        <v>0.11604997316319</v>
      </c>
      <c r="X60">
        <v>7.04</v>
      </c>
      <c r="Y60">
        <v>45</v>
      </c>
      <c r="Z60">
        <v>5.90791905318626</v>
      </c>
      <c r="AA60">
        <v>0.106104093988515</v>
      </c>
      <c r="AB60">
        <v>0.0314</v>
      </c>
      <c r="AC60">
        <v>0.002898842130025</v>
      </c>
      <c r="AD60">
        <v>5.20855482793899</v>
      </c>
      <c r="AE60">
        <v>0.097377244124444</v>
      </c>
      <c r="AF60">
        <v>9.1162788707E-05</v>
      </c>
      <c r="AG60">
        <v>0.000570245683115</v>
      </c>
      <c r="AH60">
        <v>0.008065441392248</v>
      </c>
      <c r="AI60">
        <v>206.42</v>
      </c>
      <c r="AJ60">
        <f t="shared" si="1"/>
        <v>2.314751773715044</v>
      </c>
      <c r="AK60">
        <v>488.276754281521</v>
      </c>
      <c r="AL60">
        <f t="shared" si="1"/>
        <v>2.688666049027988</v>
      </c>
      <c r="AM60">
        <v>3786.55038770671</v>
      </c>
      <c r="AN60">
        <f t="shared" si="20"/>
        <v>3.57824374036501</v>
      </c>
    </row>
    <row r="61" spans="1:40" ht="12.75">
      <c r="A61" t="s">
        <v>91</v>
      </c>
      <c r="B61" t="s">
        <v>32</v>
      </c>
      <c r="C61" t="s">
        <v>32</v>
      </c>
      <c r="D61">
        <v>9.83400484001745</v>
      </c>
      <c r="E61">
        <v>0.509198739576244</v>
      </c>
      <c r="F61" t="s">
        <v>32</v>
      </c>
      <c r="G61">
        <v>0.004460183039481</v>
      </c>
      <c r="H61">
        <v>7.3170674024536</v>
      </c>
      <c r="I61">
        <v>0.453761578392641</v>
      </c>
      <c r="J61">
        <v>0.001259138020143</v>
      </c>
      <c r="K61">
        <v>0.004013322842373</v>
      </c>
      <c r="L61">
        <v>0.050164700321087</v>
      </c>
      <c r="M61">
        <v>6.67</v>
      </c>
      <c r="N61">
        <v>29</v>
      </c>
      <c r="O61">
        <v>4.08808363528713</v>
      </c>
      <c r="P61">
        <v>0.378808305123568</v>
      </c>
      <c r="Q61">
        <v>0.00295</v>
      </c>
      <c r="R61">
        <v>0.000195000053395</v>
      </c>
      <c r="S61">
        <v>3.22360586722935</v>
      </c>
      <c r="T61">
        <v>0.267367485570627</v>
      </c>
      <c r="U61">
        <v>0.000453893794682</v>
      </c>
      <c r="V61">
        <v>0.004726833346131</v>
      </c>
      <c r="W61">
        <v>0.106260092412128</v>
      </c>
      <c r="X61">
        <v>6.96</v>
      </c>
      <c r="Y61">
        <v>46</v>
      </c>
      <c r="Z61">
        <v>6.22383528124489</v>
      </c>
      <c r="AA61">
        <v>0.102643393988238</v>
      </c>
      <c r="AB61">
        <v>0.03045</v>
      </c>
      <c r="AC61">
        <v>0.002781969516118</v>
      </c>
      <c r="AD61">
        <v>5.20686553029205</v>
      </c>
      <c r="AE61">
        <v>0.096929842722092</v>
      </c>
      <c r="AF61">
        <v>0.000173682346293</v>
      </c>
      <c r="AG61">
        <v>0.002110305857565</v>
      </c>
      <c r="AH61">
        <v>0.003429563062288</v>
      </c>
      <c r="AI61">
        <v>213.045900001994</v>
      </c>
      <c r="AJ61">
        <f t="shared" si="1"/>
        <v>2.328473180762976</v>
      </c>
      <c r="AK61">
        <v>433.870481025293</v>
      </c>
      <c r="AL61">
        <f t="shared" si="1"/>
        <v>2.6373601033121394</v>
      </c>
      <c r="AM61">
        <v>3654.88628912626</v>
      </c>
      <c r="AN61">
        <f t="shared" si="20"/>
        <v>3.562873869728022</v>
      </c>
    </row>
    <row r="62" spans="1:40" ht="12.75">
      <c r="A62" t="s">
        <v>92</v>
      </c>
      <c r="B62" t="s">
        <v>32</v>
      </c>
      <c r="C62" t="s">
        <v>32</v>
      </c>
      <c r="D62">
        <v>10.2749493947069</v>
      </c>
      <c r="E62">
        <v>0.481513139574034</v>
      </c>
      <c r="F62" t="s">
        <v>32</v>
      </c>
      <c r="G62">
        <v>0.00547063786162</v>
      </c>
      <c r="H62">
        <v>7.16224624109874</v>
      </c>
      <c r="I62">
        <v>0.440789367875775</v>
      </c>
      <c r="J62">
        <v>0.001402182981426</v>
      </c>
      <c r="K62">
        <v>0.002117601412016</v>
      </c>
      <c r="L62">
        <v>0.037203987304817</v>
      </c>
      <c r="M62">
        <v>6.6</v>
      </c>
      <c r="N62">
        <v>28</v>
      </c>
      <c r="O62">
        <v>4.50325977606642</v>
      </c>
      <c r="P62">
        <v>0.370344386315253</v>
      </c>
      <c r="Q62">
        <v>0.00235</v>
      </c>
      <c r="R62">
        <v>7.4454565842E-05</v>
      </c>
      <c r="S62">
        <v>2.85708968089086</v>
      </c>
      <c r="T62">
        <v>0.264337819473646</v>
      </c>
      <c r="U62">
        <v>0.000455543972342</v>
      </c>
      <c r="V62">
        <v>0.004286173035223</v>
      </c>
      <c r="W62">
        <v>0.101264849834043</v>
      </c>
      <c r="X62">
        <v>6.96</v>
      </c>
      <c r="Y62">
        <v>45</v>
      </c>
      <c r="Z62">
        <v>6.04331550650457</v>
      </c>
      <c r="AA62">
        <v>0.105065883988432</v>
      </c>
      <c r="AB62">
        <v>0.0266</v>
      </c>
      <c r="AC62">
        <v>0.002870841816215</v>
      </c>
      <c r="AD62">
        <v>5.15684999665662</v>
      </c>
      <c r="AE62">
        <v>0.097304182493024</v>
      </c>
      <c r="AF62">
        <v>6.7213216383E-05</v>
      </c>
      <c r="AG62">
        <v>0.003854828228946</v>
      </c>
      <c r="AH62">
        <v>0.00383966005008</v>
      </c>
      <c r="AI62">
        <v>224.43</v>
      </c>
      <c r="AJ62">
        <f t="shared" si="1"/>
        <v>2.3510809094630156</v>
      </c>
      <c r="AK62">
        <v>401.78983256171</v>
      </c>
      <c r="AL62">
        <f t="shared" si="1"/>
        <v>2.603998942570981</v>
      </c>
      <c r="AM62">
        <v>3698.8</v>
      </c>
      <c r="AN62">
        <f t="shared" si="20"/>
        <v>3.5680608489567462</v>
      </c>
    </row>
    <row r="63" spans="1:40" ht="12.75">
      <c r="A63" t="s">
        <v>93</v>
      </c>
      <c r="B63" t="s">
        <v>32</v>
      </c>
      <c r="C63" t="s">
        <v>32</v>
      </c>
      <c r="D63">
        <v>10.9181456542404</v>
      </c>
      <c r="E63">
        <v>0.491895239574863</v>
      </c>
      <c r="F63">
        <v>0.007058823529412</v>
      </c>
      <c r="G63">
        <v>0.00308809175468</v>
      </c>
      <c r="H63">
        <v>7.26258383403585</v>
      </c>
      <c r="I63">
        <v>0.414874041893443</v>
      </c>
      <c r="J63">
        <v>0.002393419925951</v>
      </c>
      <c r="K63">
        <v>0.003849560926991</v>
      </c>
      <c r="L63">
        <v>0.070778216828478</v>
      </c>
      <c r="M63">
        <v>6.61</v>
      </c>
      <c r="N63">
        <v>27</v>
      </c>
      <c r="O63">
        <v>4.77415533813855</v>
      </c>
      <c r="P63">
        <v>0.368541885087557</v>
      </c>
      <c r="Q63">
        <v>0.0008</v>
      </c>
      <c r="R63">
        <v>5.672728826E-05</v>
      </c>
      <c r="S63">
        <v>3.06546271184317</v>
      </c>
      <c r="T63">
        <v>0.256810799657023</v>
      </c>
      <c r="U63">
        <v>0.000598745581829</v>
      </c>
      <c r="V63">
        <v>0.003897144672154</v>
      </c>
      <c r="W63">
        <v>0.107235195176551</v>
      </c>
      <c r="X63">
        <v>7</v>
      </c>
      <c r="Y63">
        <v>45</v>
      </c>
      <c r="Z63">
        <v>5.87566629479978</v>
      </c>
      <c r="AA63">
        <v>0.104758266210629</v>
      </c>
      <c r="AB63">
        <v>0.03015</v>
      </c>
      <c r="AC63">
        <v>0.002651014668262</v>
      </c>
      <c r="AD63">
        <v>4.80625481668297</v>
      </c>
      <c r="AE63">
        <v>0.088681446346431</v>
      </c>
      <c r="AF63">
        <v>0.000102487797289</v>
      </c>
      <c r="AG63">
        <v>0.005598813083326</v>
      </c>
      <c r="AH63">
        <v>0.010375518983584</v>
      </c>
      <c r="AI63">
        <v>167.05</v>
      </c>
      <c r="AJ63">
        <f t="shared" si="1"/>
        <v>2.2228464799741503</v>
      </c>
      <c r="AK63">
        <v>396.530467927425</v>
      </c>
      <c r="AL63">
        <f t="shared" si="1"/>
        <v>2.5982765625095916</v>
      </c>
      <c r="AM63">
        <v>3964.79354662821</v>
      </c>
      <c r="AN63">
        <f t="shared" si="20"/>
        <v>3.598220577808853</v>
      </c>
    </row>
    <row r="64" spans="1:40" ht="12.75">
      <c r="A64" t="s">
        <v>94</v>
      </c>
      <c r="B64" t="s">
        <v>32</v>
      </c>
      <c r="C64" t="s">
        <v>32</v>
      </c>
      <c r="D64">
        <v>10.669595760598</v>
      </c>
      <c r="E64">
        <v>0.508045172909485</v>
      </c>
      <c r="F64">
        <v>0.012285714285714</v>
      </c>
      <c r="G64">
        <v>0.005743637936374</v>
      </c>
      <c r="H64">
        <v>7.03196490133468</v>
      </c>
      <c r="I64">
        <v>0.413093924464752</v>
      </c>
      <c r="J64">
        <v>0.0015940701201</v>
      </c>
      <c r="K64">
        <v>0.001282113173456</v>
      </c>
      <c r="L64">
        <v>0.092075065151177</v>
      </c>
      <c r="M64">
        <v>6.58</v>
      </c>
      <c r="N64">
        <v>26</v>
      </c>
      <c r="O64">
        <v>4.34386566738547</v>
      </c>
      <c r="P64">
        <v>0.350164209526912</v>
      </c>
      <c r="Q64">
        <v>0.0021</v>
      </c>
      <c r="R64">
        <v>3.9000010679E-05</v>
      </c>
      <c r="S64">
        <v>2.74224662320137</v>
      </c>
      <c r="T64">
        <v>0.242686156112886</v>
      </c>
      <c r="U64">
        <v>0.000506030997523</v>
      </c>
      <c r="V64">
        <v>0.004175076396189</v>
      </c>
      <c r="W64">
        <v>0.102796946020313</v>
      </c>
      <c r="X64">
        <v>6.86</v>
      </c>
      <c r="Y64">
        <v>37</v>
      </c>
      <c r="Z64">
        <v>5.22629029519377</v>
      </c>
      <c r="AA64">
        <v>0.095914255098812</v>
      </c>
      <c r="AB64">
        <v>0.17935</v>
      </c>
      <c r="AC64">
        <v>0.001916476530726</v>
      </c>
      <c r="AD64">
        <v>4.34317117568522</v>
      </c>
      <c r="AE64">
        <v>0.073737714295098</v>
      </c>
      <c r="AF64">
        <v>0.000137765323646</v>
      </c>
      <c r="AG64">
        <v>0</v>
      </c>
      <c r="AH64">
        <v>0.022038775480068</v>
      </c>
      <c r="AI64">
        <v>223.47840000409</v>
      </c>
      <c r="AJ64">
        <f t="shared" si="1"/>
        <v>2.3492355533634344</v>
      </c>
      <c r="AK64">
        <v>540.549007400577</v>
      </c>
      <c r="AL64">
        <f t="shared" si="1"/>
        <v>2.732835074198306</v>
      </c>
      <c r="AM64">
        <v>5369.9587987371</v>
      </c>
      <c r="AN64">
        <f t="shared" si="20"/>
        <v>3.7299709535673817</v>
      </c>
    </row>
    <row r="65" spans="1:40" ht="12.75">
      <c r="A65" t="s">
        <v>95</v>
      </c>
      <c r="B65" t="s">
        <v>32</v>
      </c>
      <c r="C65" t="s">
        <v>32</v>
      </c>
      <c r="D65">
        <v>10.5773312752441</v>
      </c>
      <c r="E65">
        <v>0.511890395132014</v>
      </c>
      <c r="F65">
        <v>0.012307692307692</v>
      </c>
      <c r="G65">
        <v>0.005314637818904</v>
      </c>
      <c r="H65">
        <v>6.11835547360352</v>
      </c>
      <c r="I65">
        <v>0.410422432614206</v>
      </c>
      <c r="J65">
        <v>0.001690028429859</v>
      </c>
      <c r="K65">
        <v>0.00156366587779</v>
      </c>
      <c r="L65">
        <v>0.098214268210159</v>
      </c>
      <c r="M65">
        <v>6.64</v>
      </c>
      <c r="N65">
        <v>27</v>
      </c>
      <c r="O65">
        <v>4.55502723190369</v>
      </c>
      <c r="P65">
        <v>0.333275556719581</v>
      </c>
      <c r="Q65">
        <v>0.00275</v>
      </c>
      <c r="R65">
        <v>2.1272733098E-05</v>
      </c>
      <c r="S65">
        <v>2.67684460171478</v>
      </c>
      <c r="T65">
        <v>0.227870798917503</v>
      </c>
      <c r="U65">
        <v>0.000507684089956</v>
      </c>
      <c r="V65">
        <v>0.004862900425207</v>
      </c>
      <c r="W65">
        <v>0.100034173286915</v>
      </c>
      <c r="X65">
        <v>6.94</v>
      </c>
      <c r="Y65">
        <v>34</v>
      </c>
      <c r="Z65">
        <v>5.06599569093785</v>
      </c>
      <c r="AA65">
        <v>0.0910308228762</v>
      </c>
      <c r="AB65">
        <v>0.22875</v>
      </c>
      <c r="AC65">
        <v>0.001696412735482</v>
      </c>
      <c r="AD65">
        <v>4.07885929284362</v>
      </c>
      <c r="AE65">
        <v>0.070275033810859</v>
      </c>
      <c r="AF65">
        <v>7.8536168706E-05</v>
      </c>
      <c r="AG65">
        <v>0.002735071892204</v>
      </c>
      <c r="AH65">
        <v>0.017942181004432</v>
      </c>
      <c r="AI65">
        <v>338.095899912298</v>
      </c>
      <c r="AJ65">
        <f t="shared" si="1"/>
        <v>2.52903990411016</v>
      </c>
      <c r="AK65">
        <v>727.605385913459</v>
      </c>
      <c r="AL65">
        <f t="shared" si="1"/>
        <v>2.8618959051575783</v>
      </c>
      <c r="AM65">
        <v>9238.40186303931</v>
      </c>
      <c r="AN65">
        <f t="shared" si="20"/>
        <v>3.96559684978155</v>
      </c>
    </row>
    <row r="66" spans="1:40" ht="12.75">
      <c r="A66" t="s">
        <v>96</v>
      </c>
      <c r="B66" t="s">
        <v>32</v>
      </c>
      <c r="C66" t="s">
        <v>32</v>
      </c>
      <c r="D66">
        <v>8.8780850623115</v>
      </c>
      <c r="E66">
        <v>0.520349884021579</v>
      </c>
      <c r="F66">
        <v>0.04375</v>
      </c>
      <c r="G66">
        <v>0.003446182761824</v>
      </c>
      <c r="H66">
        <v>3.88303306924608</v>
      </c>
      <c r="I66">
        <v>0.410982168754005</v>
      </c>
      <c r="J66">
        <v>0.001738868358712</v>
      </c>
      <c r="K66">
        <v>0.003242146645038</v>
      </c>
      <c r="L66">
        <v>0.104386700263824</v>
      </c>
      <c r="M66" t="s">
        <v>32</v>
      </c>
      <c r="N66" t="s">
        <v>32</v>
      </c>
      <c r="O66">
        <v>4.38940511954335</v>
      </c>
      <c r="P66">
        <v>0.309490377475846</v>
      </c>
      <c r="Q66">
        <v>0.00515</v>
      </c>
      <c r="R66">
        <v>3.545455516E-06</v>
      </c>
      <c r="S66">
        <v>2.30577205807692</v>
      </c>
      <c r="T66">
        <v>0.209975682469009</v>
      </c>
      <c r="U66">
        <v>0.000509337348946</v>
      </c>
      <c r="V66">
        <v>0.003807924650298</v>
      </c>
      <c r="W66">
        <v>0.095197433007593</v>
      </c>
      <c r="X66">
        <v>6.86</v>
      </c>
      <c r="Y66">
        <v>36</v>
      </c>
      <c r="Z66">
        <v>4.78710804156885</v>
      </c>
      <c r="AA66">
        <v>0.085147632875731</v>
      </c>
      <c r="AB66">
        <v>0.15615</v>
      </c>
      <c r="AC66">
        <v>0.002094047147242</v>
      </c>
      <c r="AD66">
        <v>4.38320702620534</v>
      </c>
      <c r="AE66">
        <v>0.076881215550903</v>
      </c>
      <c r="AF66">
        <v>6.6558853902E-05</v>
      </c>
      <c r="AG66">
        <v>0.000689431908386</v>
      </c>
      <c r="AH66">
        <v>0.00751042656254</v>
      </c>
      <c r="AI66">
        <v>402.715499990863</v>
      </c>
      <c r="AJ66">
        <f t="shared" si="1"/>
        <v>2.604998345353533</v>
      </c>
      <c r="AK66">
        <v>1208.18688141506</v>
      </c>
      <c r="AL66">
        <f t="shared" si="1"/>
        <v>3.082134115816572</v>
      </c>
      <c r="AM66">
        <v>13944.4922099965</v>
      </c>
      <c r="AN66">
        <f t="shared" si="20"/>
        <v>4.144402704015352</v>
      </c>
    </row>
    <row r="67" spans="1:40" ht="12.75">
      <c r="A67" t="s">
        <v>97</v>
      </c>
      <c r="B67" t="s">
        <v>32</v>
      </c>
      <c r="C67" t="s">
        <v>32</v>
      </c>
      <c r="D67">
        <v>10.1078112658926</v>
      </c>
      <c r="E67">
        <v>0.550342617357306</v>
      </c>
      <c r="F67">
        <v>0.060588235294118</v>
      </c>
      <c r="G67">
        <v>0.003120000854327</v>
      </c>
      <c r="H67">
        <v>3.9032461578478</v>
      </c>
      <c r="I67">
        <v>0.424767947670339</v>
      </c>
      <c r="J67">
        <v>0.001269276431865</v>
      </c>
      <c r="K67">
        <v>0.003264123863509</v>
      </c>
      <c r="L67">
        <v>0.121041269391592</v>
      </c>
      <c r="M67" t="s">
        <v>32</v>
      </c>
      <c r="N67" t="s">
        <v>32</v>
      </c>
      <c r="O67" t="s">
        <v>32</v>
      </c>
      <c r="P67" t="s">
        <v>32</v>
      </c>
      <c r="Q67" t="s">
        <v>32</v>
      </c>
      <c r="R67" t="s">
        <v>32</v>
      </c>
      <c r="S67" t="s">
        <v>32</v>
      </c>
      <c r="T67" t="s">
        <v>32</v>
      </c>
      <c r="U67" t="s">
        <v>32</v>
      </c>
      <c r="V67" t="s">
        <v>32</v>
      </c>
      <c r="W67" t="s">
        <v>32</v>
      </c>
      <c r="X67">
        <v>6.86</v>
      </c>
      <c r="Y67">
        <v>38</v>
      </c>
      <c r="Z67">
        <v>5.17840899597843</v>
      </c>
      <c r="AA67">
        <v>0.096606395098868</v>
      </c>
      <c r="AB67">
        <v>0.10935</v>
      </c>
      <c r="AC67">
        <v>0.002388836624842</v>
      </c>
      <c r="AD67">
        <v>4.61231075969187</v>
      </c>
      <c r="AE67">
        <v>0.079598130294465</v>
      </c>
      <c r="AF67">
        <v>0.000149098057089</v>
      </c>
      <c r="AG67">
        <v>-2.451576579E-05</v>
      </c>
      <c r="AH67">
        <v>0.016883682513103</v>
      </c>
      <c r="AI67">
        <v>489.853999986141</v>
      </c>
      <c r="AJ67">
        <f t="shared" si="1"/>
        <v>2.6900666587048327</v>
      </c>
      <c r="AK67">
        <v>1411.84678144452</v>
      </c>
      <c r="AL67">
        <f t="shared" si="1"/>
        <v>3.1497875681154137</v>
      </c>
      <c r="AM67">
        <v>13770.3423802034</v>
      </c>
      <c r="AN67">
        <f aca="true" t="shared" si="21" ref="AN67:AN98">LOG(AM67,10)</f>
        <v>4.138944738512878</v>
      </c>
    </row>
    <row r="68" spans="1:40" ht="12.75">
      <c r="A68" t="s">
        <v>98</v>
      </c>
      <c r="B68" t="s">
        <v>32</v>
      </c>
      <c r="C68">
        <v>46</v>
      </c>
      <c r="D68">
        <v>9.95119396536116</v>
      </c>
      <c r="E68">
        <v>0.533039117355925</v>
      </c>
      <c r="F68" t="s">
        <v>32</v>
      </c>
      <c r="G68">
        <v>0.003513546416634</v>
      </c>
      <c r="H68">
        <v>4.88740219775815</v>
      </c>
      <c r="I68">
        <v>0.445723934729748</v>
      </c>
      <c r="J68">
        <v>0.001223833712059</v>
      </c>
      <c r="K68">
        <v>0.004837300727411</v>
      </c>
      <c r="L68">
        <v>0.081254048186706</v>
      </c>
      <c r="M68" t="s">
        <v>32</v>
      </c>
      <c r="N68" t="s">
        <v>32</v>
      </c>
      <c r="O68" t="s">
        <v>32</v>
      </c>
      <c r="P68" t="s">
        <v>32</v>
      </c>
      <c r="Q68" t="s">
        <v>32</v>
      </c>
      <c r="R68" t="s">
        <v>32</v>
      </c>
      <c r="S68" t="s">
        <v>32</v>
      </c>
      <c r="T68" t="s">
        <v>32</v>
      </c>
      <c r="U68" t="s">
        <v>32</v>
      </c>
      <c r="V68" t="s">
        <v>32</v>
      </c>
      <c r="W68" t="s">
        <v>32</v>
      </c>
      <c r="X68">
        <v>6.99</v>
      </c>
      <c r="Y68">
        <v>40</v>
      </c>
      <c r="Z68">
        <v>2.82184474230269</v>
      </c>
      <c r="AA68">
        <v>0.098029127321203</v>
      </c>
      <c r="AB68">
        <v>0.0879</v>
      </c>
      <c r="AC68">
        <v>0.002786722919751</v>
      </c>
      <c r="AD68">
        <v>4.78231734407075</v>
      </c>
      <c r="AE68">
        <v>0.080559956695203</v>
      </c>
      <c r="AF68">
        <v>8.9861955331E-05</v>
      </c>
      <c r="AG68">
        <v>0</v>
      </c>
      <c r="AH68">
        <v>0.01737930867067</v>
      </c>
      <c r="AI68">
        <v>468.56</v>
      </c>
      <c r="AJ68">
        <f aca="true" t="shared" si="22" ref="AJ68:AL98">LOG(AI68,10)</f>
        <v>2.670765211019903</v>
      </c>
      <c r="AK68">
        <v>1331.26463263193</v>
      </c>
      <c r="AL68">
        <f t="shared" si="22"/>
        <v>3.1242643943688244</v>
      </c>
      <c r="AM68">
        <v>12558.8612674184</v>
      </c>
      <c r="AN68">
        <f t="shared" si="21"/>
        <v>4.098950262992221</v>
      </c>
    </row>
    <row r="69" spans="1:40" ht="12.75">
      <c r="A69" t="s">
        <v>99</v>
      </c>
      <c r="B69" t="s">
        <v>32</v>
      </c>
      <c r="C69" t="s">
        <v>32</v>
      </c>
      <c r="D69">
        <v>7.35560496959704</v>
      </c>
      <c r="E69">
        <v>0.518427272910314</v>
      </c>
      <c r="F69">
        <v>0.026951219512195</v>
      </c>
      <c r="G69">
        <v>0.001542273149582</v>
      </c>
      <c r="H69">
        <v>3.88948672752808</v>
      </c>
      <c r="I69">
        <v>0.442185705280852</v>
      </c>
      <c r="J69">
        <v>0.000895573609749</v>
      </c>
      <c r="K69">
        <v>0.00801162627819</v>
      </c>
      <c r="L69">
        <v>0.067334367741523</v>
      </c>
      <c r="M69" t="s">
        <v>32</v>
      </c>
      <c r="N69" t="s">
        <v>32</v>
      </c>
      <c r="O69" t="s">
        <v>32</v>
      </c>
      <c r="P69" t="s">
        <v>32</v>
      </c>
      <c r="Q69" t="s">
        <v>32</v>
      </c>
      <c r="R69" t="s">
        <v>32</v>
      </c>
      <c r="S69" t="s">
        <v>32</v>
      </c>
      <c r="T69" t="s">
        <v>32</v>
      </c>
      <c r="U69" t="s">
        <v>32</v>
      </c>
      <c r="V69" t="s">
        <v>32</v>
      </c>
      <c r="W69" t="s">
        <v>32</v>
      </c>
      <c r="X69">
        <v>6.97</v>
      </c>
      <c r="Y69">
        <v>41</v>
      </c>
      <c r="Z69">
        <v>5.53904030241848</v>
      </c>
      <c r="AA69">
        <v>0.089877256209442</v>
      </c>
      <c r="AB69">
        <v>0.0708</v>
      </c>
      <c r="AC69">
        <v>0.001639526462137</v>
      </c>
      <c r="AD69">
        <v>4.71109059877543</v>
      </c>
      <c r="AE69">
        <v>0.081916989997054</v>
      </c>
      <c r="AF69">
        <v>0.000266934432235</v>
      </c>
      <c r="AG69">
        <v>-1.8741570557E-05</v>
      </c>
      <c r="AH69">
        <v>0.00771207335071</v>
      </c>
      <c r="AI69">
        <v>368.489600002838</v>
      </c>
      <c r="AJ69">
        <f t="shared" si="22"/>
        <v>2.5664252351391235</v>
      </c>
      <c r="AK69">
        <v>1224.66707794279</v>
      </c>
      <c r="AL69">
        <f t="shared" si="22"/>
        <v>3.0880180430979123</v>
      </c>
      <c r="AM69">
        <v>10900.3116208651</v>
      </c>
      <c r="AN69">
        <f t="shared" si="21"/>
        <v>4.037438913838572</v>
      </c>
    </row>
    <row r="70" spans="1:40" ht="12.75">
      <c r="A70" t="s">
        <v>100</v>
      </c>
      <c r="B70" t="s">
        <v>32</v>
      </c>
      <c r="C70" t="s">
        <v>32</v>
      </c>
      <c r="D70">
        <v>9.53683351187618</v>
      </c>
      <c r="E70">
        <v>0.499585684019921</v>
      </c>
      <c r="F70">
        <v>0.0218</v>
      </c>
      <c r="G70">
        <v>0.003786546491387</v>
      </c>
      <c r="H70">
        <v>5.7332362155807</v>
      </c>
      <c r="I70">
        <v>0.434238331124491</v>
      </c>
      <c r="J70">
        <v>0.001180072149781</v>
      </c>
      <c r="K70">
        <v>0.027097503305768</v>
      </c>
      <c r="L70">
        <v>0.03706977743988</v>
      </c>
      <c r="M70" t="s">
        <v>32</v>
      </c>
      <c r="N70" t="s">
        <v>32</v>
      </c>
      <c r="O70" t="s">
        <v>32</v>
      </c>
      <c r="P70" t="s">
        <v>32</v>
      </c>
      <c r="Q70" t="s">
        <v>32</v>
      </c>
      <c r="R70" t="s">
        <v>32</v>
      </c>
      <c r="S70" t="s">
        <v>32</v>
      </c>
      <c r="T70" t="s">
        <v>32</v>
      </c>
      <c r="U70" t="s">
        <v>32</v>
      </c>
      <c r="V70" t="s">
        <v>32</v>
      </c>
      <c r="W70" t="s">
        <v>32</v>
      </c>
      <c r="X70">
        <v>6.98</v>
      </c>
      <c r="Y70">
        <v>42</v>
      </c>
      <c r="Z70">
        <v>5.13512432641863</v>
      </c>
      <c r="AA70">
        <v>0.086647269542517</v>
      </c>
      <c r="AB70">
        <v>0.0566</v>
      </c>
      <c r="AC70">
        <v>0.00286167591129</v>
      </c>
      <c r="AD70">
        <v>4.99881747981161</v>
      </c>
      <c r="AE70">
        <v>0.079152228765724</v>
      </c>
      <c r="AF70">
        <v>0.000774874436957</v>
      </c>
      <c r="AG70">
        <v>-1.585580673E-05</v>
      </c>
      <c r="AH70">
        <v>0.006736022146567</v>
      </c>
      <c r="AI70">
        <v>344.836999997261</v>
      </c>
      <c r="AJ70">
        <f t="shared" si="22"/>
        <v>2.5376138581751153</v>
      </c>
      <c r="AK70">
        <v>1056.70354277582</v>
      </c>
      <c r="AL70">
        <f t="shared" si="22"/>
        <v>3.0239531634709036</v>
      </c>
      <c r="AM70">
        <v>9327.8260966685</v>
      </c>
      <c r="AN70">
        <f t="shared" si="21"/>
        <v>3.9697804407209767</v>
      </c>
    </row>
    <row r="71" spans="1:40" ht="12.75">
      <c r="A71" t="s">
        <v>101</v>
      </c>
      <c r="B71" t="s">
        <v>32</v>
      </c>
      <c r="C71">
        <v>54</v>
      </c>
      <c r="D71">
        <v>9.3802162113447</v>
      </c>
      <c r="E71">
        <v>0.492664284019369</v>
      </c>
      <c r="F71" t="s">
        <v>32</v>
      </c>
      <c r="G71">
        <v>0.005825183413248</v>
      </c>
      <c r="H71">
        <v>6.05557654820037</v>
      </c>
      <c r="I71">
        <v>0.435006911883428</v>
      </c>
      <c r="J71">
        <v>0.000993197004147</v>
      </c>
      <c r="K71">
        <v>0.024734657261889</v>
      </c>
      <c r="L71">
        <v>0.031929517869905</v>
      </c>
      <c r="M71" t="s">
        <v>32</v>
      </c>
      <c r="N71" t="s">
        <v>32</v>
      </c>
      <c r="O71" t="s">
        <v>32</v>
      </c>
      <c r="P71" t="s">
        <v>32</v>
      </c>
      <c r="Q71" t="s">
        <v>32</v>
      </c>
      <c r="R71" t="s">
        <v>32</v>
      </c>
      <c r="S71" t="s">
        <v>32</v>
      </c>
      <c r="T71" t="s">
        <v>32</v>
      </c>
      <c r="U71" t="s">
        <v>32</v>
      </c>
      <c r="V71" t="s">
        <v>32</v>
      </c>
      <c r="W71" t="s">
        <v>32</v>
      </c>
      <c r="X71">
        <v>7.02</v>
      </c>
      <c r="Y71">
        <v>43</v>
      </c>
      <c r="Z71">
        <v>5.52734460675932</v>
      </c>
      <c r="AA71">
        <v>0.095106758432081</v>
      </c>
      <c r="AB71">
        <v>0.05205</v>
      </c>
      <c r="AC71">
        <v>0.001714103226261</v>
      </c>
      <c r="AD71">
        <v>5.00789681610791</v>
      </c>
      <c r="AE71">
        <v>0.08447040834703</v>
      </c>
      <c r="AF71">
        <v>0.00014845722701</v>
      </c>
      <c r="AG71">
        <v>0.002749837604232</v>
      </c>
      <c r="AH71">
        <v>0.007738055253809</v>
      </c>
      <c r="AI71">
        <v>293.774600040505</v>
      </c>
      <c r="AJ71">
        <f t="shared" si="22"/>
        <v>2.4680142436696486</v>
      </c>
      <c r="AK71">
        <v>903.836605428514</v>
      </c>
      <c r="AL71">
        <f t="shared" si="22"/>
        <v>2.9560899262999865</v>
      </c>
      <c r="AM71">
        <v>7788.46553830287</v>
      </c>
      <c r="AN71">
        <f t="shared" si="21"/>
        <v>3.8914519026160312</v>
      </c>
    </row>
    <row r="72" spans="1:40" ht="12.75">
      <c r="A72" t="s">
        <v>102</v>
      </c>
      <c r="B72" t="s">
        <v>32</v>
      </c>
      <c r="C72">
        <v>55</v>
      </c>
      <c r="D72">
        <v>9.74761469154544</v>
      </c>
      <c r="E72">
        <v>0.490357150685851</v>
      </c>
      <c r="F72">
        <v>0.017631578947368</v>
      </c>
      <c r="G72">
        <v>0.004470819406029</v>
      </c>
      <c r="H72">
        <v>6.23167212387607</v>
      </c>
      <c r="I72">
        <v>0.433263025244096</v>
      </c>
      <c r="J72">
        <v>0.001419157783967</v>
      </c>
      <c r="K72">
        <v>0.031666962252363</v>
      </c>
      <c r="L72">
        <v>0.024008005405426</v>
      </c>
      <c r="M72" t="s">
        <v>32</v>
      </c>
      <c r="N72" t="s">
        <v>32</v>
      </c>
      <c r="O72" t="s">
        <v>32</v>
      </c>
      <c r="P72" t="s">
        <v>32</v>
      </c>
      <c r="Q72" t="s">
        <v>32</v>
      </c>
      <c r="R72" t="s">
        <v>32</v>
      </c>
      <c r="S72" t="s">
        <v>32</v>
      </c>
      <c r="T72" t="s">
        <v>32</v>
      </c>
      <c r="U72" t="s">
        <v>32</v>
      </c>
      <c r="V72" t="s">
        <v>32</v>
      </c>
      <c r="W72" t="s">
        <v>32</v>
      </c>
      <c r="X72">
        <v>6.87</v>
      </c>
      <c r="Y72">
        <v>43</v>
      </c>
      <c r="Z72">
        <v>4.75937556204023</v>
      </c>
      <c r="AA72">
        <v>0.090146421765019</v>
      </c>
      <c r="AB72">
        <v>0.0466</v>
      </c>
      <c r="AC72">
        <v>0.00293667903372</v>
      </c>
      <c r="AD72">
        <v>5.08656834496454</v>
      </c>
      <c r="AE72">
        <v>0.085477983268672</v>
      </c>
      <c r="AF72">
        <v>4.1942581547E-05</v>
      </c>
      <c r="AG72">
        <v>0.002547674526232</v>
      </c>
      <c r="AH72">
        <v>0.002078821388568</v>
      </c>
      <c r="AI72">
        <v>183.223799998178</v>
      </c>
      <c r="AJ72">
        <f t="shared" si="22"/>
        <v>2.2629818860159694</v>
      </c>
      <c r="AK72">
        <v>793.003641249652</v>
      </c>
      <c r="AL72">
        <f t="shared" si="22"/>
        <v>2.8992751814802777</v>
      </c>
      <c r="AM72">
        <v>6797.15530012293</v>
      </c>
      <c r="AN72">
        <f t="shared" si="21"/>
        <v>3.83232719271407</v>
      </c>
    </row>
    <row r="73" spans="1:40" ht="12.75">
      <c r="A73" t="s">
        <v>103</v>
      </c>
      <c r="B73" t="s">
        <v>32</v>
      </c>
      <c r="C73">
        <v>58</v>
      </c>
      <c r="D73">
        <v>9.67373672481378</v>
      </c>
      <c r="E73">
        <v>0.482666706240793</v>
      </c>
      <c r="F73">
        <v>0.013103448275862</v>
      </c>
      <c r="G73">
        <v>0.007640456637584</v>
      </c>
      <c r="H73">
        <v>6.47248094338267</v>
      </c>
      <c r="I73">
        <v>0.422794145063066</v>
      </c>
      <c r="J73">
        <v>0.001090840385556</v>
      </c>
      <c r="K73">
        <v>0.037561859385043</v>
      </c>
      <c r="L73">
        <v>0.021219861407128</v>
      </c>
      <c r="M73" t="s">
        <v>32</v>
      </c>
      <c r="N73" t="s">
        <v>32</v>
      </c>
      <c r="O73" t="s">
        <v>32</v>
      </c>
      <c r="P73" t="s">
        <v>32</v>
      </c>
      <c r="Q73" t="s">
        <v>32</v>
      </c>
      <c r="R73" t="s">
        <v>32</v>
      </c>
      <c r="S73" t="s">
        <v>32</v>
      </c>
      <c r="T73" t="s">
        <v>32</v>
      </c>
      <c r="U73" t="s">
        <v>32</v>
      </c>
      <c r="V73" t="s">
        <v>32</v>
      </c>
      <c r="W73" t="s">
        <v>32</v>
      </c>
      <c r="X73">
        <v>6.98</v>
      </c>
      <c r="Y73">
        <v>48</v>
      </c>
      <c r="Z73">
        <v>4.97508526360796</v>
      </c>
      <c r="AA73">
        <v>0.096721751765544</v>
      </c>
      <c r="AB73">
        <v>0.0477</v>
      </c>
      <c r="AC73">
        <v>0.002716488682552</v>
      </c>
      <c r="AD73">
        <v>5.03138885938673</v>
      </c>
      <c r="AE73">
        <v>0.088284875423683</v>
      </c>
      <c r="AF73">
        <v>2.9960237247E-05</v>
      </c>
      <c r="AG73">
        <v>0.003266225773423</v>
      </c>
      <c r="AH73">
        <v>0.005140690331191</v>
      </c>
      <c r="AI73">
        <v>128.016699998552</v>
      </c>
      <c r="AJ73">
        <f t="shared" si="22"/>
        <v>2.107266627805162</v>
      </c>
      <c r="AK73">
        <v>706.770474252001</v>
      </c>
      <c r="AL73">
        <f t="shared" si="22"/>
        <v>2.8492783983088805</v>
      </c>
      <c r="AM73">
        <v>5278.59289700644</v>
      </c>
      <c r="AN73">
        <f t="shared" si="21"/>
        <v>3.7225181690285574</v>
      </c>
    </row>
    <row r="74" spans="1:40" ht="12.75">
      <c r="A74" t="s">
        <v>104</v>
      </c>
      <c r="B74" t="s">
        <v>32</v>
      </c>
      <c r="C74">
        <v>67</v>
      </c>
      <c r="D74">
        <v>4.81214252417859</v>
      </c>
      <c r="E74">
        <v>0.5499207749845</v>
      </c>
      <c r="F74">
        <v>0.0064</v>
      </c>
      <c r="G74">
        <v>0.011842748620043</v>
      </c>
      <c r="H74">
        <v>7.89076470588235</v>
      </c>
      <c r="I74">
        <v>0.413241342089434</v>
      </c>
      <c r="J74">
        <v>0.002036296070466</v>
      </c>
      <c r="K74">
        <v>0.036885343968096</v>
      </c>
      <c r="L74">
        <v>0.097757792856504</v>
      </c>
      <c r="M74" t="s">
        <v>32</v>
      </c>
      <c r="N74">
        <v>28</v>
      </c>
      <c r="O74">
        <v>3.10692922820217</v>
      </c>
      <c r="P74">
        <v>0.359067629965969</v>
      </c>
      <c r="Q74">
        <v>0.0279</v>
      </c>
      <c r="R74">
        <v>0.001221193959157</v>
      </c>
      <c r="S74">
        <v>2.93943479841374</v>
      </c>
      <c r="T74">
        <v>0.22899666290385</v>
      </c>
      <c r="U74">
        <v>0.000545866532634</v>
      </c>
      <c r="V74">
        <v>0.009060216046077</v>
      </c>
      <c r="W74">
        <v>0.120464884483408</v>
      </c>
      <c r="X74" t="s">
        <v>32</v>
      </c>
      <c r="Y74">
        <v>46</v>
      </c>
      <c r="Z74">
        <v>0.650737331351122</v>
      </c>
      <c r="AA74">
        <v>0.117611788529177</v>
      </c>
      <c r="AB74">
        <v>0.024601388888889</v>
      </c>
      <c r="AC74">
        <v>0.003161989186349</v>
      </c>
      <c r="AD74">
        <v>5.1781611453497</v>
      </c>
      <c r="AE74">
        <v>0.09255820837559</v>
      </c>
      <c r="AF74">
        <v>0.000253716276776</v>
      </c>
      <c r="AG74">
        <v>0.009104400923215</v>
      </c>
      <c r="AH74">
        <v>0.015695462953596</v>
      </c>
      <c r="AI74">
        <v>92.75</v>
      </c>
      <c r="AJ74">
        <f t="shared" si="22"/>
        <v>1.9673139182870831</v>
      </c>
      <c r="AK74">
        <v>357.985564268212</v>
      </c>
      <c r="AL74">
        <f t="shared" si="22"/>
        <v>2.553865514115769</v>
      </c>
      <c r="AM74">
        <v>2784.2450596209</v>
      </c>
      <c r="AN74">
        <f t="shared" si="21"/>
        <v>3.4447074577191428</v>
      </c>
    </row>
    <row r="75" spans="1:40" ht="12.75">
      <c r="A75" t="s">
        <v>105</v>
      </c>
      <c r="B75" t="s">
        <v>32</v>
      </c>
      <c r="C75">
        <v>66</v>
      </c>
      <c r="D75">
        <v>7.01843844117718</v>
      </c>
      <c r="E75">
        <v>0.535473724166365</v>
      </c>
      <c r="F75">
        <v>0.0043</v>
      </c>
      <c r="G75">
        <v>0.011734210190735</v>
      </c>
      <c r="H75">
        <v>7.05258529411764</v>
      </c>
      <c r="I75">
        <v>0.397838933612386</v>
      </c>
      <c r="J75">
        <v>0.00212707744535</v>
      </c>
      <c r="K75">
        <v>0.033792622133599</v>
      </c>
      <c r="L75">
        <v>0.10171509097503</v>
      </c>
      <c r="M75" t="s">
        <v>32</v>
      </c>
      <c r="N75">
        <v>27</v>
      </c>
      <c r="O75">
        <v>2.97873868716585</v>
      </c>
      <c r="P75">
        <v>0.373438643674536</v>
      </c>
      <c r="Q75">
        <v>0.0138</v>
      </c>
      <c r="R75">
        <v>0.000905470642887</v>
      </c>
      <c r="S75">
        <v>2.82102657799074</v>
      </c>
      <c r="T75">
        <v>0.231194540345904</v>
      </c>
      <c r="U75">
        <v>0.000401044799486</v>
      </c>
      <c r="V75">
        <v>0.006512343135882</v>
      </c>
      <c r="W75">
        <v>0.135330715393264</v>
      </c>
      <c r="X75" t="s">
        <v>32</v>
      </c>
      <c r="Y75">
        <v>47</v>
      </c>
      <c r="Z75">
        <v>0.633764037701815</v>
      </c>
      <c r="AA75">
        <v>0.111528819763646</v>
      </c>
      <c r="AB75">
        <v>0.025940594059406</v>
      </c>
      <c r="AC75">
        <v>0.003870313045907</v>
      </c>
      <c r="AD75">
        <v>5.15510297069646</v>
      </c>
      <c r="AE75">
        <v>0.097063797354757</v>
      </c>
      <c r="AF75">
        <v>0.000430869503493</v>
      </c>
      <c r="AG75">
        <v>0.012887273120741</v>
      </c>
      <c r="AH75">
        <v>0.001146879784655</v>
      </c>
      <c r="AI75">
        <v>92.4796000011623</v>
      </c>
      <c r="AJ75">
        <f t="shared" si="22"/>
        <v>1.9660459426415091</v>
      </c>
      <c r="AK75">
        <v>352.954530236607</v>
      </c>
      <c r="AL75">
        <f t="shared" si="22"/>
        <v>2.547718760517391</v>
      </c>
      <c r="AM75">
        <v>2785.93398818444</v>
      </c>
      <c r="AN75">
        <f t="shared" si="21"/>
        <v>3.444970821740894</v>
      </c>
    </row>
    <row r="76" spans="1:40" ht="12.75">
      <c r="A76" t="s">
        <v>106</v>
      </c>
      <c r="B76" t="s">
        <v>32</v>
      </c>
      <c r="C76">
        <v>67</v>
      </c>
      <c r="D76">
        <v>5.98819923559337</v>
      </c>
      <c r="E76">
        <v>0.533572796427136</v>
      </c>
      <c r="F76">
        <v>0.00435</v>
      </c>
      <c r="G76">
        <v>0.01213821434427</v>
      </c>
      <c r="H76">
        <v>6.72320588235294</v>
      </c>
      <c r="I76">
        <v>0.401615459406903</v>
      </c>
      <c r="J76">
        <v>0.00211450771652</v>
      </c>
      <c r="K76">
        <v>0.034920239282154</v>
      </c>
      <c r="L76">
        <v>0.09492259002156</v>
      </c>
      <c r="M76" t="s">
        <v>32</v>
      </c>
      <c r="N76">
        <v>28</v>
      </c>
      <c r="O76">
        <v>3.02379569007159</v>
      </c>
      <c r="P76">
        <v>0.336788756862212</v>
      </c>
      <c r="Q76">
        <v>0.01505</v>
      </c>
      <c r="R76">
        <v>0.000893556555481</v>
      </c>
      <c r="S76">
        <v>2.68199925644415</v>
      </c>
      <c r="T76">
        <v>0.228355858045698</v>
      </c>
      <c r="U76">
        <v>0.00035091419955</v>
      </c>
      <c r="V76">
        <v>0.003964470225687</v>
      </c>
      <c r="W76">
        <v>0.104117514391278</v>
      </c>
      <c r="X76" t="s">
        <v>32</v>
      </c>
      <c r="Y76">
        <v>46</v>
      </c>
      <c r="Z76">
        <v>0.658404012298997</v>
      </c>
      <c r="AA76">
        <v>0.108487335380881</v>
      </c>
      <c r="AB76">
        <v>0.0272</v>
      </c>
      <c r="AC76">
        <v>0.004269257004302</v>
      </c>
      <c r="AD76">
        <v>5.0893292975132</v>
      </c>
      <c r="AE76">
        <v>0.093700824884636</v>
      </c>
      <c r="AF76">
        <v>0.000277046665306</v>
      </c>
      <c r="AG76">
        <v>0.0097204513131</v>
      </c>
      <c r="AH76">
        <v>0.004789012517838</v>
      </c>
      <c r="AI76">
        <v>100.801900002441</v>
      </c>
      <c r="AJ76">
        <f t="shared" si="22"/>
        <v>2.003468718149179</v>
      </c>
      <c r="AK76">
        <v>361.104184919919</v>
      </c>
      <c r="AL76">
        <f t="shared" si="22"/>
        <v>2.557632521595191</v>
      </c>
      <c r="AM76">
        <v>2836.471</v>
      </c>
      <c r="AN76">
        <f t="shared" si="21"/>
        <v>3.4527783477088088</v>
      </c>
    </row>
    <row r="77" spans="1:40" ht="12.75">
      <c r="A77" t="s">
        <v>107</v>
      </c>
      <c r="B77" t="s">
        <v>32</v>
      </c>
      <c r="C77">
        <v>64</v>
      </c>
      <c r="D77">
        <v>7.14726698194777</v>
      </c>
      <c r="E77">
        <v>0.533192610879291</v>
      </c>
      <c r="F77">
        <v>0.0087</v>
      </c>
      <c r="G77">
        <v>0.01141462481555</v>
      </c>
      <c r="H77">
        <v>6.54752647058823</v>
      </c>
      <c r="I77">
        <v>0.392346040391223</v>
      </c>
      <c r="J77">
        <v>0.00210193798769</v>
      </c>
      <c r="K77">
        <v>0.033912263210369</v>
      </c>
      <c r="L77">
        <v>0.104832369290009</v>
      </c>
      <c r="M77" t="s">
        <v>32</v>
      </c>
      <c r="N77">
        <v>27</v>
      </c>
      <c r="O77">
        <v>2.93335182062041</v>
      </c>
      <c r="P77">
        <v>0.300252925714242</v>
      </c>
      <c r="Q77">
        <v>0.005643564356436</v>
      </c>
      <c r="R77">
        <v>0.000881642468074</v>
      </c>
      <c r="S77">
        <v>2.87287755287508</v>
      </c>
      <c r="T77">
        <v>0.222144434465199</v>
      </c>
      <c r="U77">
        <v>0.00058485699925</v>
      </c>
      <c r="V77">
        <v>0.007940620287897</v>
      </c>
      <c r="W77">
        <v>0.069583013961896</v>
      </c>
      <c r="X77" t="s">
        <v>32</v>
      </c>
      <c r="Y77">
        <v>46</v>
      </c>
      <c r="Z77">
        <v>0.630907823231038</v>
      </c>
      <c r="AA77">
        <v>0.108487335380881</v>
      </c>
      <c r="AB77">
        <v>0.028514851485149</v>
      </c>
      <c r="AC77">
        <v>0.004565111763318</v>
      </c>
      <c r="AD77">
        <v>4.84739198922765</v>
      </c>
      <c r="AE77">
        <v>0.093302429310638</v>
      </c>
      <c r="AF77">
        <v>0.000312356508261</v>
      </c>
      <c r="AG77">
        <v>0.010334838356851</v>
      </c>
      <c r="AH77">
        <v>0.004537711205131</v>
      </c>
      <c r="AI77">
        <v>119.790199977456</v>
      </c>
      <c r="AJ77">
        <f t="shared" si="22"/>
        <v>2.0784212899247114</v>
      </c>
      <c r="AK77">
        <v>388.056135059195</v>
      </c>
      <c r="AL77">
        <f t="shared" si="22"/>
        <v>2.5888945539010546</v>
      </c>
      <c r="AM77">
        <v>3031.688068686</v>
      </c>
      <c r="AN77">
        <f t="shared" si="21"/>
        <v>3.4816845145664006</v>
      </c>
    </row>
    <row r="78" spans="1:40" ht="12.75">
      <c r="A78" t="s">
        <v>108</v>
      </c>
      <c r="B78" t="s">
        <v>32</v>
      </c>
      <c r="C78">
        <v>61</v>
      </c>
      <c r="D78">
        <v>7.97822904452364</v>
      </c>
      <c r="E78">
        <v>0.531291683140062</v>
      </c>
      <c r="F78">
        <v>0.0051</v>
      </c>
      <c r="G78">
        <v>0.011101069353105</v>
      </c>
      <c r="H78">
        <v>6.50434705882352</v>
      </c>
      <c r="I78">
        <v>0.37672180977728</v>
      </c>
      <c r="J78">
        <v>0.0022318251856</v>
      </c>
      <c r="K78">
        <v>0.028124626121635</v>
      </c>
      <c r="L78">
        <v>0.124213422055547</v>
      </c>
      <c r="M78" t="s">
        <v>32</v>
      </c>
      <c r="N78">
        <v>26</v>
      </c>
      <c r="O78">
        <v>3.12165260287489</v>
      </c>
      <c r="P78">
        <v>0.300138870049888</v>
      </c>
      <c r="Q78">
        <v>0.00865</v>
      </c>
      <c r="R78">
        <v>0.000869728380668</v>
      </c>
      <c r="S78">
        <v>2.77508843357567</v>
      </c>
      <c r="T78">
        <v>0.211940294818025</v>
      </c>
      <c r="U78">
        <v>0.000487380832708</v>
      </c>
      <c r="V78">
        <v>0.007945625932121</v>
      </c>
      <c r="W78">
        <v>0.079765568467034</v>
      </c>
      <c r="X78" t="s">
        <v>32</v>
      </c>
      <c r="Y78">
        <v>45</v>
      </c>
      <c r="Z78">
        <v>0.65392153217261</v>
      </c>
      <c r="AA78">
        <v>0.109741947688771</v>
      </c>
      <c r="AB78">
        <v>0.0267</v>
      </c>
      <c r="AC78">
        <v>0.004138377107041</v>
      </c>
      <c r="AD78">
        <v>4.90451782618483</v>
      </c>
      <c r="AE78">
        <v>0.091785259707768</v>
      </c>
      <c r="AF78">
        <v>0.000205804238832</v>
      </c>
      <c r="AG78">
        <v>0.010182890409303</v>
      </c>
      <c r="AH78">
        <v>0.007567993332868</v>
      </c>
      <c r="AI78">
        <v>157.649100001637</v>
      </c>
      <c r="AJ78">
        <f t="shared" si="22"/>
        <v>2.197691495759861</v>
      </c>
      <c r="AK78">
        <v>450.192881504597</v>
      </c>
      <c r="AL78">
        <f t="shared" si="22"/>
        <v>2.6533986236104927</v>
      </c>
      <c r="AM78">
        <v>3403.32462766716</v>
      </c>
      <c r="AN78">
        <f t="shared" si="21"/>
        <v>3.5319033764482617</v>
      </c>
    </row>
    <row r="79" spans="1:40" ht="12.75">
      <c r="A79" t="s">
        <v>109</v>
      </c>
      <c r="B79" t="s">
        <v>32</v>
      </c>
      <c r="C79">
        <v>48</v>
      </c>
      <c r="D79">
        <v>8.65433296726302</v>
      </c>
      <c r="E79">
        <v>0.540416136288358</v>
      </c>
      <c r="F79">
        <v>0.00485</v>
      </c>
      <c r="G79">
        <v>0.010890022407229</v>
      </c>
      <c r="H79">
        <v>7.09186764705882</v>
      </c>
      <c r="I79">
        <v>0.371721673821511</v>
      </c>
      <c r="J79">
        <v>0.002115904353057</v>
      </c>
      <c r="K79">
        <v>0.025336989032901</v>
      </c>
      <c r="L79">
        <v>0.14124156908089</v>
      </c>
      <c r="M79" t="s">
        <v>32</v>
      </c>
      <c r="N79">
        <v>25</v>
      </c>
      <c r="O79">
        <v>3.13380225106538</v>
      </c>
      <c r="P79">
        <v>0.283106557506402</v>
      </c>
      <c r="Q79">
        <v>0.00435</v>
      </c>
      <c r="R79">
        <v>0.000857814293261</v>
      </c>
      <c r="S79">
        <v>2.47626307832121</v>
      </c>
      <c r="T79">
        <v>0.200453342451983</v>
      </c>
      <c r="U79">
        <v>0.000437250232773</v>
      </c>
      <c r="V79">
        <v>0.010900624572563</v>
      </c>
      <c r="W79">
        <v>0.071315340249083</v>
      </c>
      <c r="X79" t="s">
        <v>32</v>
      </c>
      <c r="Y79">
        <v>43</v>
      </c>
      <c r="Z79">
        <v>0.753274064242223</v>
      </c>
      <c r="AA79">
        <v>0.096891676171587</v>
      </c>
      <c r="AB79">
        <v>0.094444444444444</v>
      </c>
      <c r="AC79">
        <v>0.004021274235075</v>
      </c>
      <c r="AD79">
        <v>4.74282155359757</v>
      </c>
      <c r="AE79">
        <v>0.083776837190952</v>
      </c>
      <c r="AF79">
        <v>0.000288404379508</v>
      </c>
      <c r="AG79">
        <v>0.007069020445014</v>
      </c>
      <c r="AH79">
        <v>0.005757414156114</v>
      </c>
      <c r="AI79">
        <v>213.977999997988</v>
      </c>
      <c r="AJ79">
        <f t="shared" si="22"/>
        <v>2.330369123953735</v>
      </c>
      <c r="AK79">
        <v>617.114815564371</v>
      </c>
      <c r="AL79">
        <f t="shared" si="22"/>
        <v>2.7903659729913026</v>
      </c>
      <c r="AM79">
        <v>4288.05532151994</v>
      </c>
      <c r="AN79">
        <f t="shared" si="21"/>
        <v>3.6322603796874784</v>
      </c>
    </row>
    <row r="80" spans="1:40" ht="12.75">
      <c r="A80" t="s">
        <v>110</v>
      </c>
      <c r="B80" t="s">
        <v>32</v>
      </c>
      <c r="C80">
        <v>53</v>
      </c>
      <c r="D80">
        <v>9.13008917158897</v>
      </c>
      <c r="E80">
        <v>0.571211165663859</v>
      </c>
      <c r="F80">
        <v>0.0013</v>
      </c>
      <c r="G80">
        <v>0.009756398812235</v>
      </c>
      <c r="H80">
        <v>5.92508823529411</v>
      </c>
      <c r="I80">
        <v>0.374639535937642</v>
      </c>
      <c r="J80">
        <v>0.002340762835461</v>
      </c>
      <c r="K80">
        <v>0.019549351944167</v>
      </c>
      <c r="L80">
        <v>0.174681514946589</v>
      </c>
      <c r="M80" t="s">
        <v>32</v>
      </c>
      <c r="N80">
        <v>24</v>
      </c>
      <c r="O80">
        <v>3.26112764075924</v>
      </c>
      <c r="P80">
        <v>0.271815046735385</v>
      </c>
      <c r="Q80">
        <v>0.0182</v>
      </c>
      <c r="R80">
        <v>0.000845900205855</v>
      </c>
      <c r="S80">
        <v>2.46095036351619</v>
      </c>
      <c r="T80">
        <v>0.191437324390465</v>
      </c>
      <c r="U80">
        <v>0.000387119632837</v>
      </c>
      <c r="V80">
        <v>0.007388330875143</v>
      </c>
      <c r="W80">
        <v>0.07260227183694</v>
      </c>
      <c r="X80" t="s">
        <v>32</v>
      </c>
      <c r="Y80">
        <v>39</v>
      </c>
      <c r="Z80">
        <v>0.904571434605729</v>
      </c>
      <c r="AA80">
        <v>0.087805241578076</v>
      </c>
      <c r="AB80">
        <v>0.382093023255814</v>
      </c>
      <c r="AC80">
        <v>0.002871369480695</v>
      </c>
      <c r="AD80">
        <v>3.62097653354849</v>
      </c>
      <c r="AE80">
        <v>0.073487072013134</v>
      </c>
      <c r="AF80">
        <v>0.000134549919404</v>
      </c>
      <c r="AG80">
        <v>0.004109293956249</v>
      </c>
      <c r="AH80">
        <v>0.010074325689288</v>
      </c>
      <c r="AI80">
        <v>267.034399962243</v>
      </c>
      <c r="AJ80">
        <f t="shared" si="22"/>
        <v>2.4265672117445565</v>
      </c>
      <c r="AK80">
        <v>875.869187243143</v>
      </c>
      <c r="AL80">
        <f t="shared" si="22"/>
        <v>2.9424392482905803</v>
      </c>
      <c r="AM80">
        <v>7219.4548325349</v>
      </c>
      <c r="AN80">
        <f t="shared" si="21"/>
        <v>3.8585044036415206</v>
      </c>
    </row>
    <row r="81" spans="1:40" ht="12.75">
      <c r="A81" t="s">
        <v>111</v>
      </c>
      <c r="B81" t="s">
        <v>32</v>
      </c>
      <c r="C81">
        <v>48</v>
      </c>
      <c r="D81">
        <v>9.14804600002332</v>
      </c>
      <c r="E81">
        <v>0.587559144221223</v>
      </c>
      <c r="F81">
        <v>0.0564</v>
      </c>
      <c r="G81">
        <v>0.009852877416064</v>
      </c>
      <c r="H81">
        <v>4.81130882352941</v>
      </c>
      <c r="I81">
        <v>0.369718765192027</v>
      </c>
      <c r="J81">
        <v>0.002328193106631</v>
      </c>
      <c r="K81">
        <v>0.02423629112662</v>
      </c>
      <c r="L81">
        <v>0.191275894795945</v>
      </c>
      <c r="M81" t="s">
        <v>32</v>
      </c>
      <c r="N81">
        <v>21</v>
      </c>
      <c r="O81">
        <v>3.50943595220036</v>
      </c>
      <c r="P81">
        <v>0.267556968599514</v>
      </c>
      <c r="Q81">
        <v>0.0314</v>
      </c>
      <c r="R81">
        <v>0.000833986118449</v>
      </c>
      <c r="S81">
        <v>1.8476837161269</v>
      </c>
      <c r="T81">
        <v>0.174390769839243</v>
      </c>
      <c r="U81">
        <v>0.000336989032901</v>
      </c>
      <c r="V81">
        <v>0.009095255555647</v>
      </c>
      <c r="W81">
        <v>0.083733954171722</v>
      </c>
      <c r="X81" t="s">
        <v>32</v>
      </c>
      <c r="Y81">
        <v>32</v>
      </c>
      <c r="Z81">
        <v>1.15411438310519</v>
      </c>
      <c r="AA81">
        <v>0.071989522787695</v>
      </c>
      <c r="AB81">
        <v>0.882519379844961</v>
      </c>
      <c r="AC81">
        <v>0.002547425204374</v>
      </c>
      <c r="AD81">
        <v>2.87311510501527</v>
      </c>
      <c r="AE81">
        <v>0.057483365218765</v>
      </c>
      <c r="AF81">
        <v>2.7976892882E-05</v>
      </c>
      <c r="AG81">
        <v>0.00314153491725</v>
      </c>
      <c r="AH81">
        <v>0.011336645758797</v>
      </c>
      <c r="AI81">
        <v>327.34810001041</v>
      </c>
      <c r="AJ81">
        <f t="shared" si="22"/>
        <v>2.51500982453894</v>
      </c>
      <c r="AK81">
        <v>1400.80000045276</v>
      </c>
      <c r="AL81">
        <f t="shared" si="22"/>
        <v>3.1463761332157603</v>
      </c>
      <c r="AM81">
        <v>13167.6468082934</v>
      </c>
      <c r="AN81">
        <f t="shared" si="21"/>
        <v>4.119508169078221</v>
      </c>
    </row>
    <row r="82" spans="1:40" ht="12.75">
      <c r="A82" t="s">
        <v>112</v>
      </c>
      <c r="B82" t="s">
        <v>32</v>
      </c>
      <c r="C82">
        <v>44</v>
      </c>
      <c r="D82">
        <v>9.04985922358032</v>
      </c>
      <c r="E82">
        <v>0.570070609020322</v>
      </c>
      <c r="F82">
        <v>0.03685</v>
      </c>
      <c r="G82">
        <v>0.009231796403913</v>
      </c>
      <c r="H82">
        <v>4.4289294117647</v>
      </c>
      <c r="I82">
        <v>0.372632705190214</v>
      </c>
      <c r="J82">
        <v>0.001935738239826</v>
      </c>
      <c r="K82">
        <v>0.015601196410768</v>
      </c>
      <c r="L82">
        <v>0.179900969179513</v>
      </c>
      <c r="M82" t="s">
        <v>32</v>
      </c>
      <c r="N82">
        <v>19</v>
      </c>
      <c r="O82">
        <v>3.78774802823479</v>
      </c>
      <c r="P82">
        <v>0.283182594615971</v>
      </c>
      <c r="Q82">
        <v>0.058480392156863</v>
      </c>
      <c r="R82">
        <v>0.001125881259906</v>
      </c>
      <c r="S82">
        <v>1.39936987772637</v>
      </c>
      <c r="T82">
        <v>0.159720458459333</v>
      </c>
      <c r="U82">
        <v>0.000381549566178</v>
      </c>
      <c r="V82">
        <v>0.009043530565329</v>
      </c>
      <c r="W82">
        <v>0.114037056025132</v>
      </c>
      <c r="X82" t="s">
        <v>32</v>
      </c>
      <c r="Y82">
        <v>37</v>
      </c>
      <c r="Z82">
        <v>1.48401398752891</v>
      </c>
      <c r="AA82">
        <v>0.07202754134248</v>
      </c>
      <c r="AB82">
        <v>0.580454545454546</v>
      </c>
      <c r="AC82">
        <v>0.002636615737327</v>
      </c>
      <c r="AD82">
        <v>2.95741448749467</v>
      </c>
      <c r="AE82">
        <v>0.044540471231573</v>
      </c>
      <c r="AF82">
        <v>1.5987462827E-05</v>
      </c>
      <c r="AG82">
        <v>0.008452578782545</v>
      </c>
      <c r="AH82">
        <v>0.019018503865535</v>
      </c>
      <c r="AI82">
        <v>484.280900010097</v>
      </c>
      <c r="AJ82">
        <f t="shared" si="22"/>
        <v>2.685097340853695</v>
      </c>
      <c r="AK82">
        <v>2060.91784423707</v>
      </c>
      <c r="AL82">
        <f t="shared" si="22"/>
        <v>3.3140606795493963</v>
      </c>
      <c r="AM82">
        <v>18234.4073856588</v>
      </c>
      <c r="AN82">
        <f t="shared" si="21"/>
        <v>4.260891653401352</v>
      </c>
    </row>
    <row r="83" spans="1:40" ht="12.75">
      <c r="A83" t="s">
        <v>113</v>
      </c>
      <c r="B83" t="s">
        <v>32</v>
      </c>
      <c r="C83" t="s">
        <v>32</v>
      </c>
      <c r="D83" t="s">
        <v>32</v>
      </c>
      <c r="E83" t="s">
        <v>32</v>
      </c>
      <c r="F83">
        <v>0.06875</v>
      </c>
      <c r="G83" t="s">
        <v>32</v>
      </c>
      <c r="H83" t="s">
        <v>32</v>
      </c>
      <c r="I83" t="s">
        <v>32</v>
      </c>
      <c r="J83" t="s">
        <v>32</v>
      </c>
      <c r="K83" t="s">
        <v>32</v>
      </c>
      <c r="L83" t="s">
        <v>32</v>
      </c>
      <c r="M83" t="s">
        <v>32</v>
      </c>
      <c r="N83">
        <v>18</v>
      </c>
      <c r="O83">
        <v>3.96346658662756</v>
      </c>
      <c r="P83">
        <v>0.257367995917249</v>
      </c>
      <c r="Q83">
        <v>0.0957</v>
      </c>
      <c r="R83">
        <v>0.001620315887272</v>
      </c>
      <c r="S83">
        <v>1.25518778089887</v>
      </c>
      <c r="T83">
        <v>0.153651071578653</v>
      </c>
      <c r="U83">
        <v>0.00047345566606</v>
      </c>
      <c r="V83">
        <v>0.010466802073119</v>
      </c>
      <c r="W83">
        <v>0.092776666599418</v>
      </c>
      <c r="X83" t="s">
        <v>32</v>
      </c>
      <c r="Y83">
        <v>26</v>
      </c>
      <c r="Z83">
        <v>1.7852147862654</v>
      </c>
      <c r="AA83">
        <v>0.065184201481258</v>
      </c>
      <c r="AB83">
        <v>1.56118421052631</v>
      </c>
      <c r="AC83">
        <v>0.002415850601101</v>
      </c>
      <c r="AD83">
        <v>2.2421737552073</v>
      </c>
      <c r="AE83">
        <v>0.03479858603908</v>
      </c>
      <c r="AF83">
        <v>-4.3301184663E-05</v>
      </c>
      <c r="AG83">
        <v>0.014527533144033</v>
      </c>
      <c r="AH83">
        <v>0.015901383482808</v>
      </c>
      <c r="AI83">
        <v>646.689699933009</v>
      </c>
      <c r="AJ83">
        <f t="shared" si="22"/>
        <v>2.810695943832719</v>
      </c>
      <c r="AK83">
        <v>1990.84211518173</v>
      </c>
      <c r="AL83">
        <f t="shared" si="22"/>
        <v>3.299036819432627</v>
      </c>
      <c r="AM83">
        <v>19322.5256091514</v>
      </c>
      <c r="AN83">
        <f t="shared" si="21"/>
        <v>4.286063891563464</v>
      </c>
    </row>
    <row r="84" spans="1:40" ht="12.75">
      <c r="A84" t="s">
        <v>114</v>
      </c>
      <c r="B84" t="s">
        <v>32</v>
      </c>
      <c r="C84" t="s">
        <v>32</v>
      </c>
      <c r="D84">
        <v>7.53084901413763</v>
      </c>
      <c r="E84">
        <v>0.587178958673377</v>
      </c>
      <c r="F84">
        <v>0.0759</v>
      </c>
      <c r="G84">
        <v>0.00656054506039</v>
      </c>
      <c r="H84">
        <v>4.34335</v>
      </c>
      <c r="I84">
        <v>0.401970934304524</v>
      </c>
      <c r="J84">
        <v>0.001210883877294</v>
      </c>
      <c r="K84">
        <v>0.017491525423729</v>
      </c>
      <c r="L84">
        <v>0.16650561506783</v>
      </c>
      <c r="M84" t="s">
        <v>32</v>
      </c>
      <c r="N84">
        <v>16</v>
      </c>
      <c r="O84">
        <v>4.10434206355712</v>
      </c>
      <c r="P84">
        <v>0.26694867172296</v>
      </c>
      <c r="Q84">
        <v>0.0792</v>
      </c>
      <c r="R84">
        <v>0.001608401799865</v>
      </c>
      <c r="S84">
        <v>1.14708911103767</v>
      </c>
      <c r="T84">
        <v>0.157037070606363</v>
      </c>
      <c r="U84">
        <v>0.000375979499518</v>
      </c>
      <c r="V84">
        <v>0.010131423910088</v>
      </c>
      <c r="W84">
        <v>0.099404197706992</v>
      </c>
      <c r="X84" t="s">
        <v>32</v>
      </c>
      <c r="Y84">
        <v>24</v>
      </c>
      <c r="Z84">
        <v>1.84534561722913</v>
      </c>
      <c r="AA84">
        <v>0.101149754307459</v>
      </c>
      <c r="AB84">
        <v>0.854390243902439</v>
      </c>
      <c r="AC84">
        <v>0.002401702754662</v>
      </c>
      <c r="AD84">
        <v>2.80616063247661</v>
      </c>
      <c r="AE84">
        <v>0.03872451467375</v>
      </c>
      <c r="AF84">
        <v>8.6605981672E-05</v>
      </c>
      <c r="AG84">
        <v>0.013711698266677</v>
      </c>
      <c r="AH84">
        <v>0.04862693538536</v>
      </c>
      <c r="AI84">
        <v>572.824999988544</v>
      </c>
      <c r="AJ84">
        <f t="shared" si="22"/>
        <v>2.758021963769323</v>
      </c>
      <c r="AK84">
        <v>1887.2390529079</v>
      </c>
      <c r="AL84">
        <f t="shared" si="22"/>
        <v>3.2758269148884116</v>
      </c>
      <c r="AM84">
        <v>20657.2422418188</v>
      </c>
      <c r="AN84">
        <f t="shared" si="21"/>
        <v>4.315072342396451</v>
      </c>
    </row>
    <row r="85" spans="1:40" ht="12.75">
      <c r="A85" t="s">
        <v>115</v>
      </c>
      <c r="B85" t="s">
        <v>32</v>
      </c>
      <c r="C85">
        <v>40</v>
      </c>
      <c r="D85">
        <v>7.8294862210256</v>
      </c>
      <c r="E85">
        <v>0.571211165663859</v>
      </c>
      <c r="F85">
        <v>0.054596774193548</v>
      </c>
      <c r="G85">
        <v>0.006657023664219</v>
      </c>
      <c r="H85">
        <v>4.72417058823529</v>
      </c>
      <c r="I85">
        <v>0.404073696266572</v>
      </c>
      <c r="J85">
        <v>0.001008371579476</v>
      </c>
      <c r="K85">
        <v>0.011398803589232</v>
      </c>
      <c r="L85">
        <v>0.154730294228578</v>
      </c>
      <c r="M85" t="s">
        <v>32</v>
      </c>
      <c r="N85">
        <v>16</v>
      </c>
      <c r="O85">
        <v>4.08358435703235</v>
      </c>
      <c r="P85">
        <v>0.258850719553847</v>
      </c>
      <c r="Q85">
        <v>0.083</v>
      </c>
      <c r="R85">
        <v>0.001495217969504</v>
      </c>
      <c r="S85">
        <v>1.07507386814276</v>
      </c>
      <c r="T85">
        <v>0.162086888096042</v>
      </c>
      <c r="U85">
        <v>0.0004678855994</v>
      </c>
      <c r="V85">
        <v>0.009852776381599</v>
      </c>
      <c r="W85">
        <v>0.086443169476806</v>
      </c>
      <c r="X85" t="s">
        <v>32</v>
      </c>
      <c r="Y85">
        <v>22</v>
      </c>
      <c r="Z85">
        <v>1.56970042165223</v>
      </c>
      <c r="AA85">
        <v>0.076817879245336</v>
      </c>
      <c r="AB85">
        <v>0.433846153846154</v>
      </c>
      <c r="AC85">
        <v>0.00238754999343</v>
      </c>
      <c r="AD85">
        <v>2.88507641301997</v>
      </c>
      <c r="AE85">
        <v>0.046663048393286</v>
      </c>
      <c r="AF85">
        <v>-1.9986829389E-05</v>
      </c>
      <c r="AG85">
        <v>0.012232841088284</v>
      </c>
      <c r="AH85">
        <v>0.017941976593154</v>
      </c>
      <c r="AI85">
        <v>471.705999986477</v>
      </c>
      <c r="AJ85">
        <f t="shared" si="22"/>
        <v>2.6736714004018305</v>
      </c>
      <c r="AK85">
        <v>1886.89980358887</v>
      </c>
      <c r="AL85">
        <f t="shared" si="22"/>
        <v>3.2757488392726257</v>
      </c>
      <c r="AM85">
        <v>20541.8725235772</v>
      </c>
      <c r="AN85">
        <f t="shared" si="21"/>
        <v>4.312640029796325</v>
      </c>
    </row>
    <row r="86" spans="1:40" ht="12.75">
      <c r="A86" t="s">
        <v>116</v>
      </c>
      <c r="B86" t="s">
        <v>32</v>
      </c>
      <c r="C86">
        <v>42</v>
      </c>
      <c r="D86">
        <v>7.73613876145249</v>
      </c>
      <c r="E86">
        <v>0.562466898063408</v>
      </c>
      <c r="F86">
        <v>0.036632653061225</v>
      </c>
      <c r="G86">
        <v>0.006548485234912</v>
      </c>
      <c r="H86">
        <v>4.39479117647058</v>
      </c>
      <c r="I86">
        <v>0.398341747484818</v>
      </c>
      <c r="J86">
        <v>0.001185744419634</v>
      </c>
      <c r="K86">
        <v>0.01669591226321</v>
      </c>
      <c r="L86">
        <v>0.146243493895746</v>
      </c>
      <c r="M86" t="s">
        <v>32</v>
      </c>
      <c r="N86">
        <v>17</v>
      </c>
      <c r="O86">
        <v>4.22155624383998</v>
      </c>
      <c r="P86">
        <v>0.28067337000019</v>
      </c>
      <c r="Q86">
        <v>0.0921</v>
      </c>
      <c r="R86">
        <v>0.00107822491028</v>
      </c>
      <c r="S86">
        <v>1.2040948612029</v>
      </c>
      <c r="T86">
        <v>0.16841951830459</v>
      </c>
      <c r="U86">
        <v>0.000512446132676</v>
      </c>
      <c r="V86">
        <v>0.008155862989544</v>
      </c>
      <c r="W86">
        <v>0.103585542573379</v>
      </c>
      <c r="X86" t="s">
        <v>32</v>
      </c>
      <c r="Y86">
        <v>24</v>
      </c>
      <c r="Z86">
        <v>1.2911853455066</v>
      </c>
      <c r="AA86">
        <v>0.078946918313271</v>
      </c>
      <c r="AB86">
        <v>0.334186046511628</v>
      </c>
      <c r="AC86">
        <v>0.002373392317404</v>
      </c>
      <c r="AD86">
        <v>2.15984399998662</v>
      </c>
      <c r="AE86">
        <v>0.058233759513216</v>
      </c>
      <c r="AF86">
        <v>1.5323874972E-05</v>
      </c>
      <c r="AG86">
        <v>0.005908188545203</v>
      </c>
      <c r="AH86">
        <v>0.014789646379881</v>
      </c>
      <c r="AI86">
        <v>389.244899951704</v>
      </c>
      <c r="AJ86">
        <f t="shared" si="22"/>
        <v>2.5902229309708122</v>
      </c>
      <c r="AK86">
        <v>1819.00824989019</v>
      </c>
      <c r="AL86">
        <f t="shared" si="22"/>
        <v>3.2598346687576343</v>
      </c>
      <c r="AM86">
        <v>20317.1211460034</v>
      </c>
      <c r="AN86">
        <f t="shared" si="21"/>
        <v>4.3078621701975175</v>
      </c>
    </row>
    <row r="87" spans="1:40" ht="12.75">
      <c r="A87" t="s">
        <v>117</v>
      </c>
      <c r="B87" t="s">
        <v>32</v>
      </c>
      <c r="C87">
        <v>43</v>
      </c>
      <c r="D87">
        <v>7.55665146159533</v>
      </c>
      <c r="E87">
        <v>0.541556692931896</v>
      </c>
      <c r="F87">
        <v>0.0266</v>
      </c>
      <c r="G87">
        <v>0.007157506421584</v>
      </c>
      <c r="H87">
        <v>4.55831176470588</v>
      </c>
      <c r="I87">
        <v>0.397627168082529</v>
      </c>
      <c r="J87">
        <v>0.001315631617544</v>
      </c>
      <c r="K87">
        <v>0.013857427716849</v>
      </c>
      <c r="L87">
        <v>0.128756465514973</v>
      </c>
      <c r="M87" t="s">
        <v>32</v>
      </c>
      <c r="N87">
        <v>18</v>
      </c>
      <c r="O87">
        <v>4.09530142955161</v>
      </c>
      <c r="P87">
        <v>0.274058141467675</v>
      </c>
      <c r="Q87">
        <v>0.0535</v>
      </c>
      <c r="R87">
        <v>0.000965041079919</v>
      </c>
      <c r="S87">
        <v>1.45683046100462</v>
      </c>
      <c r="T87">
        <v>0.171140438189564</v>
      </c>
      <c r="U87">
        <v>0.000462315532741</v>
      </c>
      <c r="V87">
        <v>0.007423370384714</v>
      </c>
      <c r="W87">
        <v>0.095032017360657</v>
      </c>
      <c r="X87" t="s">
        <v>32</v>
      </c>
      <c r="Y87">
        <v>27</v>
      </c>
      <c r="Z87">
        <v>1.14085826809728</v>
      </c>
      <c r="AA87">
        <v>0.077578250341027</v>
      </c>
      <c r="AB87">
        <v>0.298809523809524</v>
      </c>
      <c r="AC87">
        <v>0.002462628066455</v>
      </c>
      <c r="AD87">
        <v>3.70821341315817</v>
      </c>
      <c r="AE87">
        <v>0.064765375969161</v>
      </c>
      <c r="AF87">
        <v>5.0637524783E-05</v>
      </c>
      <c r="AG87">
        <v>0.013458930925259</v>
      </c>
      <c r="AH87">
        <v>-0.000696694078176</v>
      </c>
      <c r="AI87">
        <v>303.257799994937</v>
      </c>
      <c r="AJ87">
        <f t="shared" si="22"/>
        <v>2.4818119800289495</v>
      </c>
      <c r="AK87">
        <v>1731.34802908357</v>
      </c>
      <c r="AL87">
        <f t="shared" si="22"/>
        <v>3.2383843768979275</v>
      </c>
      <c r="AM87">
        <v>19109.58</v>
      </c>
      <c r="AN87">
        <f t="shared" si="21"/>
        <v>4.281251142016453</v>
      </c>
    </row>
    <row r="88" spans="1:40" ht="12.75">
      <c r="A88" t="s">
        <v>118</v>
      </c>
      <c r="B88" t="s">
        <v>32</v>
      </c>
      <c r="C88" t="s">
        <v>32</v>
      </c>
      <c r="D88">
        <v>7.38006775186011</v>
      </c>
      <c r="E88">
        <v>0.525588899922377</v>
      </c>
      <c r="F88">
        <v>0.0169</v>
      </c>
      <c r="G88">
        <v>0.006536425409433</v>
      </c>
      <c r="H88">
        <v>4.79073235294117</v>
      </c>
      <c r="I88">
        <v>0.39146392640261</v>
      </c>
      <c r="J88">
        <v>0.001303061888714</v>
      </c>
      <c r="K88">
        <v>0.01345962113659</v>
      </c>
      <c r="L88">
        <v>0.119362290494462</v>
      </c>
      <c r="M88" t="s">
        <v>32</v>
      </c>
      <c r="N88">
        <v>16</v>
      </c>
      <c r="O88">
        <v>3.96517516176734</v>
      </c>
      <c r="P88">
        <v>0.270978638530125</v>
      </c>
      <c r="Q88">
        <v>0.0608</v>
      </c>
      <c r="R88">
        <v>0.000750587506604</v>
      </c>
      <c r="S88">
        <v>1.56523235294117</v>
      </c>
      <c r="T88">
        <v>0.176284946812455</v>
      </c>
      <c r="U88">
        <v>0.000459530499411</v>
      </c>
      <c r="V88">
        <v>0.009470678872473</v>
      </c>
      <c r="W88">
        <v>0.084763482345785</v>
      </c>
      <c r="X88" t="s">
        <v>32</v>
      </c>
      <c r="Y88">
        <v>30</v>
      </c>
      <c r="Z88">
        <v>0.998184205537895</v>
      </c>
      <c r="AA88">
        <v>0.089249946659889</v>
      </c>
      <c r="AB88">
        <v>0.277560975609756</v>
      </c>
      <c r="AC88">
        <v>0.002345062220974</v>
      </c>
      <c r="AD88">
        <v>3.46214654128282</v>
      </c>
      <c r="AE88">
        <v>0.068195670637348</v>
      </c>
      <c r="AF88">
        <v>3.864603847E-05</v>
      </c>
      <c r="AG88">
        <v>0.005096148408933</v>
      </c>
      <c r="AH88">
        <v>0.015919481575139</v>
      </c>
      <c r="AI88">
        <v>263.985599997697</v>
      </c>
      <c r="AJ88">
        <f t="shared" si="22"/>
        <v>2.421580237430039</v>
      </c>
      <c r="AK88">
        <v>1552.43051368847</v>
      </c>
      <c r="AL88">
        <f t="shared" si="22"/>
        <v>3.1910121703964287</v>
      </c>
      <c r="AM88">
        <v>17998.5909623095</v>
      </c>
      <c r="AN88">
        <f t="shared" si="21"/>
        <v>4.255238507256293</v>
      </c>
    </row>
    <row r="89" spans="1:40" ht="12.75">
      <c r="A89" t="s">
        <v>119</v>
      </c>
      <c r="B89" t="s">
        <v>32</v>
      </c>
      <c r="C89" t="s">
        <v>32</v>
      </c>
      <c r="D89">
        <v>6.64502687533959</v>
      </c>
      <c r="E89">
        <v>0.547259476149581</v>
      </c>
      <c r="F89">
        <v>0.028769230769231</v>
      </c>
      <c r="G89" t="s">
        <v>32</v>
      </c>
      <c r="H89" t="s">
        <v>32</v>
      </c>
      <c r="I89" t="s">
        <v>32</v>
      </c>
      <c r="J89" t="s">
        <v>32</v>
      </c>
      <c r="K89" t="s">
        <v>32</v>
      </c>
      <c r="L89" t="s">
        <v>32</v>
      </c>
      <c r="M89" t="s">
        <v>32</v>
      </c>
      <c r="N89">
        <v>21</v>
      </c>
      <c r="O89">
        <v>3.89312069642174</v>
      </c>
      <c r="P89">
        <v>0.267671024263867</v>
      </c>
      <c r="Q89">
        <v>0.0504</v>
      </c>
      <c r="R89">
        <v>0.001042482648061</v>
      </c>
      <c r="S89">
        <v>1.49837188532716</v>
      </c>
      <c r="T89">
        <v>0.180241333849691</v>
      </c>
      <c r="U89">
        <v>0.000409399899475</v>
      </c>
      <c r="V89">
        <v>0.005447809464169</v>
      </c>
      <c r="W89">
        <v>0.081572481050532</v>
      </c>
      <c r="X89" t="s">
        <v>32</v>
      </c>
      <c r="Y89">
        <v>31</v>
      </c>
      <c r="Z89">
        <v>0.99613429084595</v>
      </c>
      <c r="AA89">
        <v>0.07727410190275</v>
      </c>
      <c r="AB89">
        <v>0.23725</v>
      </c>
      <c r="AC89">
        <v>0.002330889800569</v>
      </c>
      <c r="AD89">
        <v>4.34947318733575</v>
      </c>
      <c r="AE89">
        <v>0.064656859139563</v>
      </c>
      <c r="AF89">
        <v>7.3963606287E-05</v>
      </c>
      <c r="AG89">
        <v>0.009075413935189</v>
      </c>
      <c r="AH89">
        <v>0.003467865221711</v>
      </c>
      <c r="AI89">
        <v>235.72</v>
      </c>
      <c r="AJ89">
        <f t="shared" si="22"/>
        <v>2.3723964324231113</v>
      </c>
      <c r="AK89">
        <v>1449.52140845281</v>
      </c>
      <c r="AL89">
        <f t="shared" si="22"/>
        <v>3.1612246339747427</v>
      </c>
      <c r="AM89">
        <v>16062.8809992587</v>
      </c>
      <c r="AN89">
        <f t="shared" si="21"/>
        <v>4.205823441930671</v>
      </c>
    </row>
    <row r="90" spans="1:40" ht="12.75">
      <c r="A90" t="s">
        <v>120</v>
      </c>
      <c r="B90" t="s">
        <v>32</v>
      </c>
      <c r="C90" t="s">
        <v>32</v>
      </c>
      <c r="D90" t="s">
        <v>32</v>
      </c>
      <c r="E90" t="s">
        <v>32</v>
      </c>
      <c r="F90">
        <v>0.018725490196078</v>
      </c>
      <c r="G90" t="s">
        <v>32</v>
      </c>
      <c r="H90" t="s">
        <v>32</v>
      </c>
      <c r="I90" t="s">
        <v>32</v>
      </c>
      <c r="J90" t="s">
        <v>32</v>
      </c>
      <c r="K90" t="s">
        <v>32</v>
      </c>
      <c r="L90" t="s">
        <v>32</v>
      </c>
      <c r="M90" t="s">
        <v>32</v>
      </c>
      <c r="N90" t="s">
        <v>32</v>
      </c>
      <c r="O90">
        <v>3.78138383274304</v>
      </c>
      <c r="P90">
        <v>0.275692939323411</v>
      </c>
      <c r="Q90">
        <v>0.0504</v>
      </c>
      <c r="R90">
        <v>0.001030568560654</v>
      </c>
      <c r="S90">
        <v>1.61192855254461</v>
      </c>
      <c r="T90">
        <v>0.182344520158533</v>
      </c>
      <c r="U90">
        <v>0.000359269299539</v>
      </c>
      <c r="V90">
        <v>0.006303774626534</v>
      </c>
      <c r="W90">
        <v>0.086685375238805</v>
      </c>
      <c r="X90" t="s">
        <v>32</v>
      </c>
      <c r="Y90">
        <v>35</v>
      </c>
      <c r="Z90">
        <v>0.917362902283467</v>
      </c>
      <c r="AA90">
        <v>0.084193478873542</v>
      </c>
      <c r="AB90">
        <v>0.130909090909091</v>
      </c>
      <c r="AC90">
        <v>0.002420163147787</v>
      </c>
      <c r="AD90">
        <v>4.2310122664934</v>
      </c>
      <c r="AE90">
        <v>0.071860121287554</v>
      </c>
      <c r="AF90">
        <v>6.1972092186E-05</v>
      </c>
      <c r="AG90">
        <v>0.003876756860726</v>
      </c>
      <c r="AH90">
        <v>0.008394628633075</v>
      </c>
      <c r="AI90">
        <v>230.459200006236</v>
      </c>
      <c r="AJ90">
        <f t="shared" si="22"/>
        <v>2.362594049983601</v>
      </c>
      <c r="AK90">
        <v>1408.66754359641</v>
      </c>
      <c r="AL90">
        <f t="shared" si="22"/>
        <v>3.1488085083555744</v>
      </c>
      <c r="AM90">
        <v>14447.4799376693</v>
      </c>
      <c r="AN90">
        <f t="shared" si="21"/>
        <v>4.159792100060686</v>
      </c>
    </row>
    <row r="91" spans="1:40" ht="12.75">
      <c r="A91" t="s">
        <v>121</v>
      </c>
      <c r="B91" t="s">
        <v>32</v>
      </c>
      <c r="C91">
        <v>49</v>
      </c>
      <c r="D91">
        <v>7.07335777434061</v>
      </c>
      <c r="E91">
        <v>0.517985188965463</v>
      </c>
      <c r="F91">
        <v>0.017301587301587</v>
      </c>
      <c r="G91">
        <v>0.007142431639735</v>
      </c>
      <c r="H91">
        <v>5.75946323529411</v>
      </c>
      <c r="I91">
        <v>0.381358439145374</v>
      </c>
      <c r="J91">
        <v>0.001212978832099</v>
      </c>
      <c r="K91">
        <v>0.016320538384845</v>
      </c>
      <c r="L91">
        <v>0.119093232603145</v>
      </c>
      <c r="M91" t="s">
        <v>32</v>
      </c>
      <c r="N91">
        <v>20</v>
      </c>
      <c r="O91">
        <v>3.66964696906435</v>
      </c>
      <c r="P91">
        <v>0.265465948086362</v>
      </c>
      <c r="Q91">
        <v>0.0395</v>
      </c>
      <c r="R91">
        <v>0.001119924216202</v>
      </c>
      <c r="S91">
        <v>1.75641387144745</v>
      </c>
      <c r="T91">
        <v>0.184400360900769</v>
      </c>
      <c r="U91">
        <v>0.00035648426621</v>
      </c>
      <c r="V91">
        <v>0.006592433443471</v>
      </c>
      <c r="W91">
        <v>0.074116669475913</v>
      </c>
      <c r="X91" t="s">
        <v>32</v>
      </c>
      <c r="Y91">
        <v>35</v>
      </c>
      <c r="Z91">
        <v>0.843641136912143</v>
      </c>
      <c r="AA91">
        <v>0.07909899253241</v>
      </c>
      <c r="AB91">
        <v>0.150625</v>
      </c>
      <c r="AC91">
        <v>0.002643481426905</v>
      </c>
      <c r="AD91">
        <v>4.36035598892452</v>
      </c>
      <c r="AE91">
        <v>0.075253845848827</v>
      </c>
      <c r="AF91">
        <v>0.000173939684224</v>
      </c>
      <c r="AG91">
        <v>0.005716947699268</v>
      </c>
      <c r="AH91">
        <v>-0.00204574069991</v>
      </c>
      <c r="AI91">
        <v>227.666400002078</v>
      </c>
      <c r="AJ91">
        <f t="shared" si="22"/>
        <v>2.357298940275074</v>
      </c>
      <c r="AK91">
        <v>1260.03259320286</v>
      </c>
      <c r="AL91">
        <f t="shared" si="22"/>
        <v>3.1003817791374626</v>
      </c>
      <c r="AM91">
        <v>12621.4502932981</v>
      </c>
      <c r="AN91">
        <f t="shared" si="21"/>
        <v>4.101109261262138</v>
      </c>
    </row>
    <row r="92" spans="1:40" ht="12.75">
      <c r="A92" t="s">
        <v>122</v>
      </c>
      <c r="B92" t="s">
        <v>32</v>
      </c>
      <c r="C92">
        <v>50</v>
      </c>
      <c r="D92">
        <v>7.12325409411624</v>
      </c>
      <c r="E92">
        <v>0.500116468216716</v>
      </c>
      <c r="F92">
        <v>0.014285714285714</v>
      </c>
      <c r="G92">
        <v>0.013591423314448</v>
      </c>
      <c r="H92">
        <v>5.97029411764705</v>
      </c>
      <c r="I92">
        <v>0.380334055684187</v>
      </c>
      <c r="J92">
        <v>0.001360323986718</v>
      </c>
      <c r="K92">
        <v>0.022283150548355</v>
      </c>
      <c r="L92">
        <v>0.096138937997457</v>
      </c>
      <c r="M92" t="s">
        <v>32</v>
      </c>
      <c r="N92">
        <v>23</v>
      </c>
      <c r="O92">
        <v>3.49983830294697</v>
      </c>
      <c r="P92">
        <v>0.274552382679874</v>
      </c>
      <c r="Q92">
        <v>0.0326</v>
      </c>
      <c r="R92">
        <v>0.001006740385842</v>
      </c>
      <c r="S92">
        <v>1.90605396563119</v>
      </c>
      <c r="T92">
        <v>0.1845083097814</v>
      </c>
      <c r="U92">
        <v>0.000448390366092</v>
      </c>
      <c r="V92">
        <v>0.006994553529494</v>
      </c>
      <c r="W92">
        <v>0.082601129002888</v>
      </c>
      <c r="X92" t="s">
        <v>32</v>
      </c>
      <c r="Y92">
        <v>37</v>
      </c>
      <c r="Z92">
        <v>0.807514806991094</v>
      </c>
      <c r="AA92">
        <v>0.08833750134506</v>
      </c>
      <c r="AB92">
        <v>0.147380952380952</v>
      </c>
      <c r="AC92">
        <v>0.003191638228957</v>
      </c>
      <c r="AD92">
        <v>4.46442713635826</v>
      </c>
      <c r="AE92">
        <v>0.075990824475886</v>
      </c>
      <c r="AF92">
        <v>0.000155955789227</v>
      </c>
      <c r="AG92">
        <v>0.004599138861309</v>
      </c>
      <c r="AH92">
        <v>0.007591582218638</v>
      </c>
      <c r="AI92">
        <v>209.94</v>
      </c>
      <c r="AJ92">
        <f t="shared" si="22"/>
        <v>2.32209519286655</v>
      </c>
      <c r="AK92">
        <v>1164.12067253039</v>
      </c>
      <c r="AL92">
        <f t="shared" si="22"/>
        <v>3.065998001531825</v>
      </c>
      <c r="AM92">
        <v>10852.5432223177</v>
      </c>
      <c r="AN92">
        <f t="shared" si="21"/>
        <v>4.035531524174565</v>
      </c>
    </row>
    <row r="93" spans="1:40" ht="12.75">
      <c r="A93" t="s">
        <v>123</v>
      </c>
      <c r="B93" t="s">
        <v>32</v>
      </c>
      <c r="C93" t="s">
        <v>32</v>
      </c>
      <c r="D93">
        <v>7.17702186738778</v>
      </c>
      <c r="E93">
        <v>0.495174056094723</v>
      </c>
      <c r="F93">
        <v>0.012040816326531</v>
      </c>
      <c r="G93">
        <v>0.008254950540142</v>
      </c>
      <c r="H93">
        <v>6.06491470588235</v>
      </c>
      <c r="I93">
        <v>0.379714447566392</v>
      </c>
      <c r="J93">
        <v>0.001395239900134</v>
      </c>
      <c r="K93">
        <v>0.019088733798604</v>
      </c>
      <c r="L93">
        <v>0.094975634829592</v>
      </c>
      <c r="M93" t="s">
        <v>32</v>
      </c>
      <c r="N93">
        <v>21</v>
      </c>
      <c r="O93">
        <v>4.3191860050351</v>
      </c>
      <c r="P93">
        <v>0.273792011584183</v>
      </c>
      <c r="Q93">
        <v>0.0352</v>
      </c>
      <c r="R93">
        <v>0.000994826298435</v>
      </c>
      <c r="S93">
        <v>2.17940866655651</v>
      </c>
      <c r="T93">
        <v>0.187134538533161</v>
      </c>
      <c r="U93">
        <v>0.000492950899368</v>
      </c>
      <c r="V93">
        <v>0.006829367270091</v>
      </c>
      <c r="W93">
        <v>0.079335154881563</v>
      </c>
      <c r="X93" t="s">
        <v>32</v>
      </c>
      <c r="Y93">
        <v>39</v>
      </c>
      <c r="Z93">
        <v>0.784801752204341</v>
      </c>
      <c r="AA93">
        <v>0.093964247453176</v>
      </c>
      <c r="AB93">
        <v>0.111231884057971</v>
      </c>
      <c r="AC93">
        <v>0.003281131267429</v>
      </c>
      <c r="AD93">
        <v>4.72317800123258</v>
      </c>
      <c r="AE93">
        <v>0.077529381608977</v>
      </c>
      <c r="AF93">
        <v>0.000143965192106</v>
      </c>
      <c r="AG93">
        <v>0.005976734717049</v>
      </c>
      <c r="AH93">
        <v>0.010314165935044</v>
      </c>
      <c r="AI93">
        <v>193.138099998116</v>
      </c>
      <c r="AJ93">
        <f t="shared" si="22"/>
        <v>2.285867954705207</v>
      </c>
      <c r="AK93">
        <v>1046.89897141331</v>
      </c>
      <c r="AL93">
        <f t="shared" si="22"/>
        <v>3.0199047731069895</v>
      </c>
      <c r="AM93">
        <v>9413.359</v>
      </c>
      <c r="AN93">
        <f t="shared" si="21"/>
        <v>3.9737446218183723</v>
      </c>
    </row>
    <row r="94" spans="1:40" ht="12.75">
      <c r="A94" t="s">
        <v>124</v>
      </c>
      <c r="B94" t="s">
        <v>32</v>
      </c>
      <c r="C94" t="s">
        <v>32</v>
      </c>
      <c r="D94">
        <v>7.01592397163621</v>
      </c>
      <c r="E94">
        <v>0.506199436982247</v>
      </c>
      <c r="F94">
        <v>0.0090625</v>
      </c>
      <c r="G94">
        <v>0.008658954693677</v>
      </c>
      <c r="H94">
        <v>6.34503529411764</v>
      </c>
      <c r="I94">
        <v>0.373218806390745</v>
      </c>
      <c r="J94">
        <v>0.001715069667032</v>
      </c>
      <c r="K94">
        <v>0.03165702891326</v>
      </c>
      <c r="L94">
        <v>0.09960853201121</v>
      </c>
      <c r="M94" t="s">
        <v>32</v>
      </c>
      <c r="N94">
        <v>22</v>
      </c>
      <c r="O94">
        <v>3.54059127668557</v>
      </c>
      <c r="P94">
        <v>0.279380739137514</v>
      </c>
      <c r="Q94">
        <v>0.0197</v>
      </c>
      <c r="R94">
        <v>0.000881642468074</v>
      </c>
      <c r="S94">
        <v>2.34451308658294</v>
      </c>
      <c r="T94">
        <v>0.18738452411361</v>
      </c>
      <c r="U94">
        <v>0.000442820299432</v>
      </c>
      <c r="V94">
        <v>0.00586995212709</v>
      </c>
      <c r="W94">
        <v>0.085683442597382</v>
      </c>
      <c r="X94" t="s">
        <v>32</v>
      </c>
      <c r="Y94">
        <v>39</v>
      </c>
      <c r="Z94">
        <v>2.21692682038907</v>
      </c>
      <c r="AA94">
        <v>0.092063319713947</v>
      </c>
      <c r="AB94">
        <v>0.115298507462686</v>
      </c>
      <c r="AC94">
        <v>0.002956432816098</v>
      </c>
      <c r="AD94">
        <v>4.70568960590573</v>
      </c>
      <c r="AE94">
        <v>0.067081307337821</v>
      </c>
      <c r="AF94">
        <v>0.00017929745939</v>
      </c>
      <c r="AG94">
        <v>0.004450650429192</v>
      </c>
      <c r="AH94">
        <v>0.020352064487543</v>
      </c>
      <c r="AI94">
        <v>170.943799996501</v>
      </c>
      <c r="AJ94">
        <f t="shared" si="22"/>
        <v>2.2328533538829114</v>
      </c>
      <c r="AK94">
        <v>1002.73792664179</v>
      </c>
      <c r="AL94">
        <f t="shared" si="22"/>
        <v>3.001187441609142</v>
      </c>
      <c r="AM94">
        <v>7959.26427324942</v>
      </c>
      <c r="AN94">
        <f t="shared" si="21"/>
        <v>3.9008729249191685</v>
      </c>
    </row>
    <row r="95" spans="1:40" ht="12.75">
      <c r="A95" t="s">
        <v>125</v>
      </c>
      <c r="B95" t="s">
        <v>32</v>
      </c>
      <c r="C95" t="s">
        <v>32</v>
      </c>
      <c r="D95">
        <v>3.73637028492756</v>
      </c>
      <c r="E95">
        <v>0.695151654261551</v>
      </c>
      <c r="F95">
        <v>0.011166666666667</v>
      </c>
      <c r="G95">
        <v>0.008345399231232</v>
      </c>
      <c r="H95">
        <v>6.29655588235294</v>
      </c>
      <c r="I95">
        <v>0.37986408130979</v>
      </c>
      <c r="J95">
        <v>0.001939928149436</v>
      </c>
      <c r="K95">
        <v>0.030191425722832</v>
      </c>
      <c r="L95">
        <v>0.283156219079493</v>
      </c>
      <c r="M95" t="s">
        <v>32</v>
      </c>
      <c r="N95">
        <v>23</v>
      </c>
      <c r="O95">
        <v>3.33303593898306</v>
      </c>
      <c r="P95">
        <v>0.270902601420556</v>
      </c>
      <c r="Q95">
        <v>0.0287</v>
      </c>
      <c r="R95">
        <v>0.000869728380668</v>
      </c>
      <c r="S95">
        <v>2.00960430436219</v>
      </c>
      <c r="T95">
        <v>0.187016776117927</v>
      </c>
      <c r="U95">
        <v>0.000392689699497</v>
      </c>
      <c r="V95">
        <v>0.005818227136772</v>
      </c>
      <c r="W95">
        <v>0.07767490846636</v>
      </c>
      <c r="X95" t="s">
        <v>32</v>
      </c>
      <c r="Y95">
        <v>41</v>
      </c>
      <c r="Z95">
        <v>0.752577093246962</v>
      </c>
      <c r="AA95">
        <v>0.100503438876121</v>
      </c>
      <c r="AB95">
        <v>0.085887096774194</v>
      </c>
      <c r="AC95">
        <v>0.003253061655036</v>
      </c>
      <c r="AD95">
        <v>4.95890447688504</v>
      </c>
      <c r="AE95">
        <v>0.076112491270976</v>
      </c>
      <c r="AF95">
        <v>0.000214632672125</v>
      </c>
      <c r="AG95">
        <v>0.006133400276578</v>
      </c>
      <c r="AH95">
        <v>0.018042914656443</v>
      </c>
      <c r="AI95">
        <v>158.03</v>
      </c>
      <c r="AJ95">
        <f t="shared" si="22"/>
        <v>2.1987395401044156</v>
      </c>
      <c r="AK95">
        <v>930.708893061278</v>
      </c>
      <c r="AL95">
        <f t="shared" si="22"/>
        <v>2.968813863680762</v>
      </c>
      <c r="AM95">
        <v>7023.66777618252</v>
      </c>
      <c r="AN95">
        <f t="shared" si="21"/>
        <v>3.8465639609870306</v>
      </c>
    </row>
    <row r="96" spans="1:40" ht="12.75">
      <c r="A96" t="s">
        <v>126</v>
      </c>
      <c r="B96" t="s">
        <v>32</v>
      </c>
      <c r="C96" t="s">
        <v>32</v>
      </c>
      <c r="D96">
        <v>3.618826241005</v>
      </c>
      <c r="E96">
        <v>0.592501556343217</v>
      </c>
      <c r="F96">
        <v>0.01054347826087</v>
      </c>
      <c r="G96">
        <v>0.008954420417904</v>
      </c>
      <c r="H96">
        <v>6.76217647058823</v>
      </c>
      <c r="I96">
        <v>0.380103136870381</v>
      </c>
      <c r="J96">
        <v>0.001737415851619</v>
      </c>
      <c r="K96">
        <v>0.027098703888335</v>
      </c>
      <c r="L96">
        <v>0.183562299732883</v>
      </c>
      <c r="M96" t="s">
        <v>32</v>
      </c>
      <c r="N96">
        <v>23</v>
      </c>
      <c r="O96">
        <v>3.34905704066945</v>
      </c>
      <c r="P96">
        <v>0.272499380721507</v>
      </c>
      <c r="Q96">
        <v>0.0197</v>
      </c>
      <c r="R96">
        <v>0.000756544550307</v>
      </c>
      <c r="S96">
        <v>2.50976911764705</v>
      </c>
      <c r="T96">
        <v>0.189025271293557</v>
      </c>
      <c r="U96">
        <v>0.000437250232773</v>
      </c>
      <c r="V96">
        <v>0.005879963415539</v>
      </c>
      <c r="W96">
        <v>0.077156895779639</v>
      </c>
      <c r="X96" t="s">
        <v>32</v>
      </c>
      <c r="Y96">
        <v>42</v>
      </c>
      <c r="Z96">
        <v>0.754066697923109</v>
      </c>
      <c r="AA96">
        <v>0.092215393933086</v>
      </c>
      <c r="AB96">
        <v>0.164883720930233</v>
      </c>
      <c r="AC96">
        <v>0.003342609739191</v>
      </c>
      <c r="AD96">
        <v>4.8511501383041</v>
      </c>
      <c r="AE96">
        <v>0.080790834779406</v>
      </c>
      <c r="AF96">
        <v>0.000202643019772</v>
      </c>
      <c r="AG96">
        <v>0.00679725875222</v>
      </c>
      <c r="AH96">
        <v>0.004424657381688</v>
      </c>
      <c r="AI96">
        <v>146.51</v>
      </c>
      <c r="AJ96">
        <f t="shared" si="22"/>
        <v>2.1658672683529434</v>
      </c>
      <c r="AK96">
        <v>885.614806763825</v>
      </c>
      <c r="AL96">
        <f t="shared" si="22"/>
        <v>2.9472448689841118</v>
      </c>
      <c r="AM96">
        <v>6356.82668927352</v>
      </c>
      <c r="AN96">
        <f t="shared" si="21"/>
        <v>3.8032403711098346</v>
      </c>
    </row>
    <row r="97" spans="1:40" ht="12.75">
      <c r="A97" t="s">
        <v>127</v>
      </c>
      <c r="B97" t="s">
        <v>32</v>
      </c>
      <c r="C97">
        <v>55</v>
      </c>
      <c r="D97">
        <v>5.16697506369855</v>
      </c>
      <c r="E97">
        <v>0.517985188965463</v>
      </c>
      <c r="F97">
        <v>0.010531914893617</v>
      </c>
      <c r="G97">
        <v>0.008640864955459</v>
      </c>
      <c r="H97">
        <v>6.93099705882352</v>
      </c>
      <c r="I97">
        <v>0.385790854708601</v>
      </c>
      <c r="J97">
        <v>0.001677360480542</v>
      </c>
      <c r="K97">
        <v>0.028633100697906</v>
      </c>
      <c r="L97">
        <v>0.101883873078414</v>
      </c>
      <c r="M97" t="s">
        <v>32</v>
      </c>
      <c r="N97">
        <v>22</v>
      </c>
      <c r="O97">
        <v>3.21893077288518</v>
      </c>
      <c r="P97">
        <v>0.268089228366498</v>
      </c>
      <c r="Q97">
        <v>0.016325</v>
      </c>
      <c r="R97">
        <v>0.000643360719946</v>
      </c>
      <c r="S97">
        <v>2.11815780733641</v>
      </c>
      <c r="T97">
        <v>0.189798299316925</v>
      </c>
      <c r="U97">
        <v>0.000481810766049</v>
      </c>
      <c r="V97">
        <v>0.004807087003452</v>
      </c>
      <c r="W97">
        <v>0.073002031280071</v>
      </c>
      <c r="X97" t="s">
        <v>32</v>
      </c>
      <c r="Y97">
        <v>42</v>
      </c>
      <c r="Z97">
        <v>0.710383015837756</v>
      </c>
      <c r="AA97">
        <v>0.089744187872089</v>
      </c>
      <c r="AB97">
        <v>0.111269841269841</v>
      </c>
      <c r="AC97">
        <v>0.003307517071688</v>
      </c>
      <c r="AD97">
        <v>4.75170212482363</v>
      </c>
      <c r="AE97">
        <v>0.081130757540236</v>
      </c>
      <c r="AF97">
        <v>0.000219996143682</v>
      </c>
      <c r="AG97">
        <v>0.004384199709462</v>
      </c>
      <c r="AH97">
        <v>0.004009234478708</v>
      </c>
      <c r="AI97">
        <v>130.27</v>
      </c>
      <c r="AJ97">
        <f t="shared" si="22"/>
        <v>2.1148444131450237</v>
      </c>
      <c r="AK97">
        <v>807.590289793525</v>
      </c>
      <c r="AL97">
        <f t="shared" si="22"/>
        <v>2.9071910884855163</v>
      </c>
      <c r="AM97">
        <v>5546.70309137336</v>
      </c>
      <c r="AN97">
        <f t="shared" si="21"/>
        <v>3.7440349192177074</v>
      </c>
    </row>
    <row r="98" spans="1:40" ht="12.75">
      <c r="A98" t="s">
        <v>128</v>
      </c>
      <c r="B98" t="s">
        <v>32</v>
      </c>
      <c r="C98" t="s">
        <v>32</v>
      </c>
      <c r="D98" t="s">
        <v>32</v>
      </c>
      <c r="E98" t="s">
        <v>32</v>
      </c>
      <c r="F98">
        <v>0.006</v>
      </c>
      <c r="G98" t="s">
        <v>32</v>
      </c>
      <c r="H98" t="s">
        <v>32</v>
      </c>
      <c r="I98" t="s">
        <v>32</v>
      </c>
      <c r="J98" t="s">
        <v>32</v>
      </c>
      <c r="K98" t="s">
        <v>32</v>
      </c>
      <c r="L98" t="s">
        <v>32</v>
      </c>
      <c r="M98" t="s">
        <v>32</v>
      </c>
      <c r="N98" t="s">
        <v>32</v>
      </c>
      <c r="O98">
        <v>2.9956733333634</v>
      </c>
      <c r="P98">
        <v>0.274780494008581</v>
      </c>
      <c r="Q98">
        <v>0.00685</v>
      </c>
      <c r="R98">
        <v>0.0009292988177</v>
      </c>
      <c r="S98">
        <v>2.55654112276933</v>
      </c>
      <c r="T98">
        <v>0.199059396191591</v>
      </c>
      <c r="U98">
        <v>0.000477633216054</v>
      </c>
      <c r="V98">
        <v>0.005722285622471</v>
      </c>
      <c r="W98">
        <v>0.069521178978465</v>
      </c>
      <c r="X98" t="s">
        <v>32</v>
      </c>
      <c r="Y98" t="s">
        <v>32</v>
      </c>
      <c r="Z98">
        <v>0.695398139439636</v>
      </c>
      <c r="AA98">
        <v>0.101301828526597</v>
      </c>
      <c r="AB98">
        <v>0.049388888888889</v>
      </c>
      <c r="AC98">
        <v>0.004219402141216</v>
      </c>
      <c r="AD98">
        <v>4.54266335810399</v>
      </c>
      <c r="AE98">
        <v>0.081000700544928</v>
      </c>
      <c r="AF98">
        <v>0.000438688619686</v>
      </c>
      <c r="AG98">
        <v>0.00863644130179</v>
      </c>
      <c r="AH98">
        <v>0.011225998060193</v>
      </c>
      <c r="AI98">
        <v>86.61</v>
      </c>
      <c r="AJ98">
        <f t="shared" si="22"/>
        <v>1.9375680386003826</v>
      </c>
      <c r="AK98">
        <v>589.436782524676</v>
      </c>
      <c r="AL98">
        <f t="shared" si="22"/>
        <v>2.7704372335652487</v>
      </c>
      <c r="AM98">
        <v>3894.81960369716</v>
      </c>
      <c r="AN98">
        <f t="shared" si="21"/>
        <v>3.590487347263215</v>
      </c>
    </row>
    <row r="101" spans="26:27" ht="12.75">
      <c r="Z101">
        <f>Z81/AH81</f>
        <v>101.80386753371221</v>
      </c>
      <c r="AA101">
        <f>AH81</f>
        <v>0.011336645758797</v>
      </c>
    </row>
    <row r="102" spans="26:27" ht="12.75">
      <c r="Z102">
        <f aca="true" t="shared" si="23" ref="Z102:Z115">Z82/AH82</f>
        <v>78.03000688283447</v>
      </c>
      <c r="AA102">
        <f aca="true" t="shared" si="24" ref="AA102:AA115">AH82</f>
        <v>0.019018503865535</v>
      </c>
    </row>
    <row r="103" spans="26:27" ht="12.75">
      <c r="Z103">
        <f t="shared" si="23"/>
        <v>112.26789091625326</v>
      </c>
      <c r="AA103">
        <f t="shared" si="24"/>
        <v>0.015901383482808</v>
      </c>
    </row>
    <row r="104" spans="26:27" ht="12.75">
      <c r="Z104">
        <f t="shared" si="23"/>
        <v>37.949042081412024</v>
      </c>
      <c r="AA104">
        <f t="shared" si="24"/>
        <v>0.04862693538536</v>
      </c>
    </row>
    <row r="105" spans="26:27" ht="12.75">
      <c r="Z105">
        <f t="shared" si="23"/>
        <v>87.48759722778648</v>
      </c>
      <c r="AA105">
        <f t="shared" si="24"/>
        <v>0.017941976593154</v>
      </c>
    </row>
    <row r="106" spans="26:27" ht="12.75">
      <c r="Z106">
        <f t="shared" si="23"/>
        <v>87.30332777009839</v>
      </c>
      <c r="AA106">
        <f t="shared" si="24"/>
        <v>0.014789646379881</v>
      </c>
    </row>
    <row r="107" spans="26:27" ht="12.75">
      <c r="Z107">
        <f t="shared" si="23"/>
        <v>-1637.531168750762</v>
      </c>
      <c r="AA107">
        <f t="shared" si="24"/>
        <v>-0.000696694078176</v>
      </c>
    </row>
    <row r="108" spans="26:27" ht="12.75">
      <c r="Z108">
        <f t="shared" si="23"/>
        <v>62.70205476393972</v>
      </c>
      <c r="AA108">
        <f t="shared" si="24"/>
        <v>0.015919481575139</v>
      </c>
    </row>
    <row r="109" spans="26:27" ht="12.75">
      <c r="Z109">
        <f t="shared" si="23"/>
        <v>287.2471180856533</v>
      </c>
      <c r="AA109">
        <f t="shared" si="24"/>
        <v>0.003467865221711</v>
      </c>
    </row>
    <row r="110" spans="26:27" ht="12.75">
      <c r="Z110">
        <f t="shared" si="23"/>
        <v>109.2797480842737</v>
      </c>
      <c r="AA110">
        <f t="shared" si="24"/>
        <v>0.008394628633075</v>
      </c>
    </row>
    <row r="111" spans="26:27" ht="12.75">
      <c r="Z111">
        <f t="shared" si="23"/>
        <v>-412.38908574740583</v>
      </c>
      <c r="AA111">
        <f t="shared" si="24"/>
        <v>-0.00204574069991</v>
      </c>
    </row>
    <row r="112" spans="26:27" ht="12.75">
      <c r="Z112">
        <f t="shared" si="23"/>
        <v>106.36976373760062</v>
      </c>
      <c r="AA112">
        <f t="shared" si="24"/>
        <v>0.007591582218638</v>
      </c>
    </row>
    <row r="113" spans="26:27" ht="12.75">
      <c r="Z113">
        <f t="shared" si="23"/>
        <v>76.08969616611012</v>
      </c>
      <c r="AA113">
        <f t="shared" si="24"/>
        <v>0.010314165935044</v>
      </c>
    </row>
    <row r="114" spans="26:27" ht="12.75">
      <c r="Z114">
        <f t="shared" si="23"/>
        <v>108.9288421695989</v>
      </c>
      <c r="AA114">
        <f t="shared" si="24"/>
        <v>0.020352064487543</v>
      </c>
    </row>
    <row r="115" spans="26:27" ht="12.75">
      <c r="Z115">
        <f t="shared" si="23"/>
        <v>41.71039477694486</v>
      </c>
      <c r="AA115">
        <f t="shared" si="24"/>
        <v>0.018042914656443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B14" sqref="B14"/>
    </sheetView>
  </sheetViews>
  <sheetFormatPr defaultColWidth="9.140625" defaultRowHeight="12.75"/>
  <cols>
    <col min="1" max="1" width="36.57421875" style="0" customWidth="1"/>
    <col min="2" max="2" width="13.28125" style="0" customWidth="1"/>
    <col min="3" max="3" width="12.8515625" style="0" customWidth="1"/>
    <col min="16" max="16" width="28.7109375" style="0" customWidth="1"/>
  </cols>
  <sheetData>
    <row r="1" spans="1:29" ht="24">
      <c r="A1" s="6" t="s">
        <v>185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I1" t="s">
        <v>178</v>
      </c>
      <c r="J1" t="s">
        <v>179</v>
      </c>
      <c r="K1" t="s">
        <v>180</v>
      </c>
      <c r="L1" t="s">
        <v>181</v>
      </c>
      <c r="M1" t="s">
        <v>183</v>
      </c>
      <c r="N1" t="s">
        <v>182</v>
      </c>
      <c r="P1" s="6" t="s">
        <v>184</v>
      </c>
      <c r="Q1" t="s">
        <v>171</v>
      </c>
      <c r="R1" t="s">
        <v>172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  <c r="AA1" t="s">
        <v>181</v>
      </c>
      <c r="AB1" t="s">
        <v>183</v>
      </c>
      <c r="AC1" t="s">
        <v>182</v>
      </c>
    </row>
    <row r="2" spans="1:29" ht="12.75">
      <c r="A2" t="s">
        <v>171</v>
      </c>
      <c r="B2" s="7">
        <v>1</v>
      </c>
      <c r="C2" s="7">
        <v>0.993707105891696</v>
      </c>
      <c r="D2" s="7">
        <v>0.373446302097506</v>
      </c>
      <c r="E2" s="7">
        <v>0.602744655977179</v>
      </c>
      <c r="F2" s="7">
        <v>0.354182183373275</v>
      </c>
      <c r="G2" s="7">
        <v>-0.508569359454959</v>
      </c>
      <c r="H2" s="7">
        <v>0.355096892059155</v>
      </c>
      <c r="I2" s="7">
        <v>0.492902855364336</v>
      </c>
      <c r="J2" s="7">
        <v>0.569778253949594</v>
      </c>
      <c r="K2" s="7">
        <v>0.982515535276502</v>
      </c>
      <c r="L2" s="7">
        <v>-0.570605584451128</v>
      </c>
      <c r="M2" s="7">
        <v>0.286282582647074</v>
      </c>
      <c r="N2" s="7">
        <v>0.678036225204688</v>
      </c>
      <c r="P2" t="s">
        <v>171</v>
      </c>
      <c r="Q2">
        <v>1</v>
      </c>
      <c r="R2">
        <v>0</v>
      </c>
      <c r="S2">
        <v>0.072253881926762</v>
      </c>
      <c r="T2">
        <v>0.0018252778702</v>
      </c>
      <c r="U2">
        <v>0.089497516190471</v>
      </c>
      <c r="V2">
        <v>0.011158972312236</v>
      </c>
      <c r="W2">
        <v>0.088614919472568</v>
      </c>
      <c r="X2">
        <v>0.014395878031609</v>
      </c>
      <c r="Y2">
        <v>0.003654730108195</v>
      </c>
      <c r="Z2">
        <v>0</v>
      </c>
      <c r="AA2">
        <v>0.003594727113247</v>
      </c>
      <c r="AB2">
        <v>0.175032403950353</v>
      </c>
      <c r="AC2">
        <v>0.000271613319721</v>
      </c>
    </row>
    <row r="3" spans="1:29" ht="12.75">
      <c r="A3" t="s">
        <v>172</v>
      </c>
      <c r="B3" s="7">
        <v>0.993707105891696</v>
      </c>
      <c r="C3" s="7">
        <v>1</v>
      </c>
      <c r="D3" s="7">
        <v>0.367896662152622</v>
      </c>
      <c r="E3" s="7">
        <v>0.57650349763912</v>
      </c>
      <c r="F3" s="7">
        <v>0.338542504169328</v>
      </c>
      <c r="G3" s="7">
        <v>-0.503521804956258</v>
      </c>
      <c r="H3" s="7">
        <v>0.340218204478194</v>
      </c>
      <c r="I3" s="7">
        <v>0.529729010066023</v>
      </c>
      <c r="J3" s="7">
        <v>0.556782976694153</v>
      </c>
      <c r="K3" s="7">
        <v>0.990752847210162</v>
      </c>
      <c r="L3" s="7">
        <v>-0.555422522961514</v>
      </c>
      <c r="M3" s="7">
        <v>0.291076738059179</v>
      </c>
      <c r="N3" s="7">
        <v>0.693667698607847</v>
      </c>
      <c r="P3" t="s">
        <v>172</v>
      </c>
      <c r="Q3">
        <v>0</v>
      </c>
      <c r="R3">
        <v>1</v>
      </c>
      <c r="S3">
        <v>0.076937858955279</v>
      </c>
      <c r="T3">
        <v>0.003190601828962</v>
      </c>
      <c r="U3">
        <v>0.105625577030906</v>
      </c>
      <c r="V3">
        <v>0.012128618412698</v>
      </c>
      <c r="W3">
        <v>0.103801807662001</v>
      </c>
      <c r="X3">
        <v>0.00776206468851</v>
      </c>
      <c r="Y3">
        <v>0.004714121653021</v>
      </c>
      <c r="Z3">
        <v>0</v>
      </c>
      <c r="AA3">
        <v>0.004838606303032</v>
      </c>
      <c r="AB3">
        <v>0.167601565367859</v>
      </c>
      <c r="AC3">
        <v>0.000170629292506</v>
      </c>
    </row>
    <row r="4" spans="1:29" ht="12.75">
      <c r="A4" t="s">
        <v>173</v>
      </c>
      <c r="B4" s="7">
        <v>0.373446302097506</v>
      </c>
      <c r="C4" s="7">
        <v>0.367896662152622</v>
      </c>
      <c r="D4" s="7">
        <v>1</v>
      </c>
      <c r="E4" s="7">
        <v>0.748186206400249</v>
      </c>
      <c r="F4" s="7">
        <v>0.106150527222841</v>
      </c>
      <c r="G4" s="7">
        <v>-0.92166173665074</v>
      </c>
      <c r="H4" s="7">
        <v>0.874912206941777</v>
      </c>
      <c r="I4" s="7">
        <v>0.243115290984972</v>
      </c>
      <c r="J4" s="7">
        <v>0.651725176649573</v>
      </c>
      <c r="K4" s="7">
        <v>0.35913686537736</v>
      </c>
      <c r="L4" s="7">
        <v>-0.635044470306571</v>
      </c>
      <c r="M4" s="7">
        <v>0.864850437903065</v>
      </c>
      <c r="N4" s="7">
        <v>-0.22513231086431</v>
      </c>
      <c r="P4" t="s">
        <v>173</v>
      </c>
      <c r="Q4">
        <v>0.072253881926762</v>
      </c>
      <c r="R4">
        <v>0.076937858955279</v>
      </c>
      <c r="S4">
        <v>1</v>
      </c>
      <c r="T4">
        <v>2.6231925699E-05</v>
      </c>
      <c r="U4">
        <v>0.621541474308545</v>
      </c>
      <c r="V4">
        <v>1.63015E-10</v>
      </c>
      <c r="W4">
        <v>2.2417839E-08</v>
      </c>
      <c r="X4">
        <v>0.252327774653541</v>
      </c>
      <c r="Y4">
        <v>0.00056008610253</v>
      </c>
      <c r="Z4">
        <v>0.084794595197236</v>
      </c>
      <c r="AA4">
        <v>0.000856454754493</v>
      </c>
      <c r="AB4">
        <v>5.0001803E-08</v>
      </c>
      <c r="AC4">
        <v>0.290194524014686</v>
      </c>
    </row>
    <row r="5" spans="1:29" ht="12.75">
      <c r="A5" t="s">
        <v>174</v>
      </c>
      <c r="B5" s="7">
        <v>0.602744655977179</v>
      </c>
      <c r="C5" s="7">
        <v>0.57650349763912</v>
      </c>
      <c r="D5" s="7">
        <v>0.748186206400249</v>
      </c>
      <c r="E5" s="7">
        <v>1</v>
      </c>
      <c r="F5" s="7">
        <v>0.207289884251195</v>
      </c>
      <c r="G5" s="7">
        <v>-0.801178458818061</v>
      </c>
      <c r="H5" s="7">
        <v>0.751645809652133</v>
      </c>
      <c r="I5" s="7">
        <v>0.35813103208681</v>
      </c>
      <c r="J5" s="7">
        <v>0.645930123918057</v>
      </c>
      <c r="K5" s="7">
        <v>0.555878837719752</v>
      </c>
      <c r="L5" s="7">
        <v>-0.51779360490343</v>
      </c>
      <c r="M5" s="7">
        <v>0.543966881477676</v>
      </c>
      <c r="N5" s="7">
        <v>-0.001665924768575</v>
      </c>
      <c r="P5" t="s">
        <v>174</v>
      </c>
      <c r="Q5">
        <v>0.0018252778702</v>
      </c>
      <c r="R5">
        <v>0.003190601828962</v>
      </c>
      <c r="S5">
        <v>2.6231925699E-05</v>
      </c>
      <c r="T5">
        <v>1</v>
      </c>
      <c r="U5">
        <v>0.331095943911359</v>
      </c>
      <c r="V5">
        <v>2.550816691E-06</v>
      </c>
      <c r="W5">
        <v>2.2932075563E-05</v>
      </c>
      <c r="X5">
        <v>0.08573394843965</v>
      </c>
      <c r="Y5">
        <v>0.000650969536224</v>
      </c>
      <c r="Z5">
        <v>0.00479654824236</v>
      </c>
      <c r="AA5">
        <v>0.009552190152139</v>
      </c>
      <c r="AB5">
        <v>0.006000674340852</v>
      </c>
      <c r="AC5">
        <v>0.993835905329577</v>
      </c>
    </row>
    <row r="6" spans="1:29" ht="12.75">
      <c r="A6" t="s">
        <v>175</v>
      </c>
      <c r="B6" s="7">
        <v>0.354182183373275</v>
      </c>
      <c r="C6" s="7">
        <v>0.338542504169328</v>
      </c>
      <c r="D6" s="7">
        <v>0.106150527222841</v>
      </c>
      <c r="E6" s="7">
        <v>0.207289884251195</v>
      </c>
      <c r="F6" s="7">
        <v>1</v>
      </c>
      <c r="G6" s="7">
        <v>-0.205199592686845</v>
      </c>
      <c r="H6" s="7">
        <v>0.156502866042467</v>
      </c>
      <c r="I6" s="7">
        <v>-0.200800734008912</v>
      </c>
      <c r="J6" s="7">
        <v>0.494828023213185</v>
      </c>
      <c r="K6" s="7">
        <v>0.318050529959574</v>
      </c>
      <c r="L6" s="7">
        <v>-0.082983020371029</v>
      </c>
      <c r="M6" s="7">
        <v>0.030605813928018</v>
      </c>
      <c r="N6" s="7">
        <v>0.152413713168126</v>
      </c>
      <c r="P6" t="s">
        <v>175</v>
      </c>
      <c r="Q6">
        <v>0.089497516190471</v>
      </c>
      <c r="R6">
        <v>0.105625577030906</v>
      </c>
      <c r="S6">
        <v>0.621541474308545</v>
      </c>
      <c r="T6">
        <v>0.331095943911359</v>
      </c>
      <c r="U6">
        <v>1</v>
      </c>
      <c r="V6">
        <v>0.336103720674693</v>
      </c>
      <c r="W6">
        <v>0.46521079216499</v>
      </c>
      <c r="X6">
        <v>0.346789236106389</v>
      </c>
      <c r="Y6">
        <v>0.013960897525554</v>
      </c>
      <c r="Z6">
        <v>0.129876482842175</v>
      </c>
      <c r="AA6">
        <v>0.699870002903015</v>
      </c>
      <c r="AB6">
        <v>0.887106966271207</v>
      </c>
      <c r="AC6">
        <v>0.477095284480173</v>
      </c>
    </row>
    <row r="7" spans="1:29" ht="12.75">
      <c r="A7" t="s">
        <v>176</v>
      </c>
      <c r="B7" s="7">
        <v>-0.508569359454959</v>
      </c>
      <c r="C7" s="7">
        <v>-0.503521804956258</v>
      </c>
      <c r="D7" s="7">
        <v>-0.92166173665074</v>
      </c>
      <c r="E7" s="7">
        <v>-0.801178458818061</v>
      </c>
      <c r="F7" s="7">
        <v>-0.205199592686845</v>
      </c>
      <c r="G7" s="7">
        <v>1</v>
      </c>
      <c r="H7" s="7">
        <v>-0.802414427342194</v>
      </c>
      <c r="I7" s="7">
        <v>-0.340959278589123</v>
      </c>
      <c r="J7" s="7">
        <v>-0.777962169646655</v>
      </c>
      <c r="K7" s="7">
        <v>-0.486597613449412</v>
      </c>
      <c r="L7" s="7">
        <v>0.647393093483157</v>
      </c>
      <c r="M7" s="7">
        <v>-0.798983904702569</v>
      </c>
      <c r="N7" s="7">
        <v>0.015557576448313</v>
      </c>
      <c r="P7" t="s">
        <v>176</v>
      </c>
      <c r="Q7">
        <v>0.011158972312236</v>
      </c>
      <c r="R7">
        <v>0.012128618412698</v>
      </c>
      <c r="S7">
        <v>1.63015E-10</v>
      </c>
      <c r="T7">
        <v>2.550816691E-06</v>
      </c>
      <c r="U7">
        <v>0.336103720674693</v>
      </c>
      <c r="V7">
        <v>1</v>
      </c>
      <c r="W7">
        <v>2.396488363E-06</v>
      </c>
      <c r="X7">
        <v>0.103002711331204</v>
      </c>
      <c r="Y7">
        <v>7.647759339E-06</v>
      </c>
      <c r="Z7">
        <v>0.015898919690927</v>
      </c>
      <c r="AA7">
        <v>0.000626902589767</v>
      </c>
      <c r="AB7">
        <v>2.846735192E-06</v>
      </c>
      <c r="AC7">
        <v>0.94248123166689</v>
      </c>
    </row>
    <row r="8" spans="1:29" ht="12.75">
      <c r="A8" t="s">
        <v>177</v>
      </c>
      <c r="B8" s="7">
        <v>0.355096892059155</v>
      </c>
      <c r="C8" s="7">
        <v>0.340218204478194</v>
      </c>
      <c r="D8" s="7">
        <v>0.874912206941777</v>
      </c>
      <c r="E8" s="7">
        <v>0.751645809652133</v>
      </c>
      <c r="F8" s="7">
        <v>0.156502866042467</v>
      </c>
      <c r="G8" s="7">
        <v>-0.802414427342194</v>
      </c>
      <c r="H8" s="7">
        <v>1</v>
      </c>
      <c r="I8" s="7">
        <v>0.307895603778434</v>
      </c>
      <c r="J8" s="7">
        <v>0.708619720593696</v>
      </c>
      <c r="K8" s="7">
        <v>0.330910439865339</v>
      </c>
      <c r="L8" s="7">
        <v>-0.451906688276264</v>
      </c>
      <c r="M8" s="7">
        <v>0.513696884687559</v>
      </c>
      <c r="N8" s="7">
        <v>-0.314670074647562</v>
      </c>
      <c r="P8" t="s">
        <v>177</v>
      </c>
      <c r="Q8">
        <v>0.088614919472568</v>
      </c>
      <c r="R8">
        <v>0.103801807662001</v>
      </c>
      <c r="S8">
        <v>2.2417839E-08</v>
      </c>
      <c r="T8">
        <v>2.2932075563E-05</v>
      </c>
      <c r="U8">
        <v>0.46521079216499</v>
      </c>
      <c r="V8">
        <v>2.396488363E-06</v>
      </c>
      <c r="W8">
        <v>1</v>
      </c>
      <c r="X8">
        <v>0.143280346277281</v>
      </c>
      <c r="Y8">
        <v>0.000106426068618</v>
      </c>
      <c r="Z8">
        <v>0.114231853587414</v>
      </c>
      <c r="AA8">
        <v>0.02662776029158</v>
      </c>
      <c r="AB8">
        <v>0.010240368529204</v>
      </c>
      <c r="AC8">
        <v>0.134233790624439</v>
      </c>
    </row>
    <row r="9" spans="1:29" ht="12.75">
      <c r="A9" t="s">
        <v>178</v>
      </c>
      <c r="B9" s="7">
        <v>0.492902855364336</v>
      </c>
      <c r="C9" s="7">
        <v>0.529729010066023</v>
      </c>
      <c r="D9" s="7">
        <v>0.243115290984972</v>
      </c>
      <c r="E9" s="7">
        <v>0.35813103208681</v>
      </c>
      <c r="F9" s="7">
        <v>-0.200800734008912</v>
      </c>
      <c r="G9" s="7">
        <v>-0.340959278589123</v>
      </c>
      <c r="H9" s="7">
        <v>0.307895603778434</v>
      </c>
      <c r="I9" s="7">
        <v>1</v>
      </c>
      <c r="J9" s="7">
        <v>0.293368715967737</v>
      </c>
      <c r="K9" s="7">
        <v>0.535314968949102</v>
      </c>
      <c r="L9" s="7">
        <v>-0.428735802248282</v>
      </c>
      <c r="M9" s="7">
        <v>0.094761009199035</v>
      </c>
      <c r="N9" s="7">
        <v>0.313923359964039</v>
      </c>
      <c r="P9" t="s">
        <v>178</v>
      </c>
      <c r="Q9">
        <v>0.014395878031609</v>
      </c>
      <c r="R9">
        <v>0.00776206468851</v>
      </c>
      <c r="S9">
        <v>0.252327774653541</v>
      </c>
      <c r="T9">
        <v>0.08573394843965</v>
      </c>
      <c r="U9">
        <v>0.346789236106389</v>
      </c>
      <c r="V9">
        <v>0.103002711331204</v>
      </c>
      <c r="W9">
        <v>0.143280346277281</v>
      </c>
      <c r="X9">
        <v>1</v>
      </c>
      <c r="Y9">
        <v>0.164128046553138</v>
      </c>
      <c r="Z9">
        <v>0.007025702940487</v>
      </c>
      <c r="AA9">
        <v>0.036580529766313</v>
      </c>
      <c r="AB9">
        <v>0.659616104905313</v>
      </c>
      <c r="AC9">
        <v>0.135210284130472</v>
      </c>
    </row>
    <row r="10" spans="1:29" ht="12.75">
      <c r="A10" t="s">
        <v>179</v>
      </c>
      <c r="B10" s="7">
        <v>0.569778253949594</v>
      </c>
      <c r="C10" s="7">
        <v>0.556782976694153</v>
      </c>
      <c r="D10" s="7">
        <v>0.651725176649573</v>
      </c>
      <c r="E10" s="7">
        <v>0.645930123918057</v>
      </c>
      <c r="F10" s="7">
        <v>0.494828023213185</v>
      </c>
      <c r="G10" s="7">
        <v>-0.777962169646655</v>
      </c>
      <c r="H10" s="7">
        <v>0.708619720593696</v>
      </c>
      <c r="I10" s="7">
        <v>0.293368715967737</v>
      </c>
      <c r="J10" s="7">
        <v>1</v>
      </c>
      <c r="K10" s="7">
        <v>0.541114687556651</v>
      </c>
      <c r="L10" s="7">
        <v>-0.62311293386109</v>
      </c>
      <c r="M10" s="7">
        <v>0.418771435301277</v>
      </c>
      <c r="N10" s="7">
        <v>0.181764880827951</v>
      </c>
      <c r="P10" t="s">
        <v>179</v>
      </c>
      <c r="Q10">
        <v>0.003654730108195</v>
      </c>
      <c r="R10">
        <v>0.004714121653021</v>
      </c>
      <c r="S10">
        <v>0.00056008610253</v>
      </c>
      <c r="T10">
        <v>0.000650969536224</v>
      </c>
      <c r="U10">
        <v>0.013960897525554</v>
      </c>
      <c r="V10">
        <v>7.647759339E-06</v>
      </c>
      <c r="W10">
        <v>0.000106426068618</v>
      </c>
      <c r="X10">
        <v>0.164128046553138</v>
      </c>
      <c r="Y10">
        <v>1</v>
      </c>
      <c r="Z10">
        <v>0.006323757633531</v>
      </c>
      <c r="AA10">
        <v>0.001143580242542</v>
      </c>
      <c r="AB10">
        <v>0.041676500078307</v>
      </c>
      <c r="AC10">
        <v>0.395302747047619</v>
      </c>
    </row>
    <row r="11" spans="1:29" ht="12.75">
      <c r="A11" t="s">
        <v>180</v>
      </c>
      <c r="B11" s="7">
        <v>0.982515535276502</v>
      </c>
      <c r="C11" s="7">
        <v>0.990752847210162</v>
      </c>
      <c r="D11" s="7">
        <v>0.35913686537736</v>
      </c>
      <c r="E11" s="7">
        <v>0.555878837719752</v>
      </c>
      <c r="F11" s="7">
        <v>0.318050529959574</v>
      </c>
      <c r="G11" s="7">
        <v>-0.486597613449412</v>
      </c>
      <c r="H11" s="7">
        <v>0.330910439865339</v>
      </c>
      <c r="I11" s="7">
        <v>0.535314968949102</v>
      </c>
      <c r="J11" s="7">
        <v>0.541114687556651</v>
      </c>
      <c r="K11" s="7">
        <v>1</v>
      </c>
      <c r="L11" s="7">
        <v>-0.551967866116996</v>
      </c>
      <c r="M11" s="7">
        <v>0.285046881265728</v>
      </c>
      <c r="N11" s="7">
        <v>0.676185638580506</v>
      </c>
      <c r="P11" t="s">
        <v>180</v>
      </c>
      <c r="Q11">
        <v>0</v>
      </c>
      <c r="R11">
        <v>0</v>
      </c>
      <c r="S11">
        <v>0.084794595197236</v>
      </c>
      <c r="T11">
        <v>0.00479654824236</v>
      </c>
      <c r="U11">
        <v>0.129876482842175</v>
      </c>
      <c r="V11">
        <v>0.015898919690927</v>
      </c>
      <c r="W11">
        <v>0.114231853587414</v>
      </c>
      <c r="X11">
        <v>0.007025702940487</v>
      </c>
      <c r="Y11">
        <v>0.006323757633531</v>
      </c>
      <c r="Z11">
        <v>1</v>
      </c>
      <c r="AA11">
        <v>0.005167185484187</v>
      </c>
      <c r="AB11">
        <v>0.176984180326829</v>
      </c>
      <c r="AC11">
        <v>0.000286462800073</v>
      </c>
    </row>
    <row r="12" spans="1:29" ht="12.75">
      <c r="A12" t="s">
        <v>181</v>
      </c>
      <c r="B12" s="7">
        <v>-0.570605584451128</v>
      </c>
      <c r="C12" s="7">
        <v>-0.555422522961514</v>
      </c>
      <c r="D12" s="7">
        <v>-0.635044470306571</v>
      </c>
      <c r="E12" s="7">
        <v>-0.51779360490343</v>
      </c>
      <c r="F12" s="7">
        <v>-0.082983020371029</v>
      </c>
      <c r="G12" s="7">
        <v>0.647393093483157</v>
      </c>
      <c r="H12" s="7">
        <v>-0.451906688276264</v>
      </c>
      <c r="I12" s="7">
        <v>-0.428735802248282</v>
      </c>
      <c r="J12" s="7">
        <v>-0.62311293386109</v>
      </c>
      <c r="K12" s="7">
        <v>-0.551967866116996</v>
      </c>
      <c r="L12" s="7">
        <v>1</v>
      </c>
      <c r="M12" s="7">
        <v>-0.650733117390998</v>
      </c>
      <c r="N12" s="7">
        <v>-0.280166869894265</v>
      </c>
      <c r="P12" t="s">
        <v>181</v>
      </c>
      <c r="Q12">
        <v>0.003594727113247</v>
      </c>
      <c r="R12">
        <v>0.004838606303032</v>
      </c>
      <c r="S12">
        <v>0.000856454754493</v>
      </c>
      <c r="T12">
        <v>0.009552190152139</v>
      </c>
      <c r="U12">
        <v>0.699870002903015</v>
      </c>
      <c r="V12">
        <v>0.000626902589767</v>
      </c>
      <c r="W12">
        <v>0.02662776029158</v>
      </c>
      <c r="X12">
        <v>0.036580529766313</v>
      </c>
      <c r="Y12">
        <v>0.001143580242542</v>
      </c>
      <c r="Z12">
        <v>0.005167185484187</v>
      </c>
      <c r="AA12">
        <v>1</v>
      </c>
      <c r="AB12">
        <v>0.00057481731259</v>
      </c>
      <c r="AC12">
        <v>0.184839281284815</v>
      </c>
    </row>
    <row r="13" spans="1:29" ht="12.75">
      <c r="A13" t="s">
        <v>183</v>
      </c>
      <c r="B13" s="7">
        <v>0.286282582647074</v>
      </c>
      <c r="C13" s="7">
        <v>0.291076738059179</v>
      </c>
      <c r="D13" s="7">
        <v>0.864850437903065</v>
      </c>
      <c r="E13" s="7">
        <v>0.543966881477676</v>
      </c>
      <c r="F13" s="7">
        <v>0.030605813928018</v>
      </c>
      <c r="G13" s="7">
        <v>-0.798983904702569</v>
      </c>
      <c r="H13" s="7">
        <v>0.513696884687559</v>
      </c>
      <c r="I13" s="7">
        <v>0.094761009199035</v>
      </c>
      <c r="J13" s="7">
        <v>0.418771435301277</v>
      </c>
      <c r="K13" s="7">
        <v>0.285046881265728</v>
      </c>
      <c r="L13" s="7">
        <v>-0.650733117390998</v>
      </c>
      <c r="M13" s="7">
        <v>1</v>
      </c>
      <c r="N13" s="7">
        <v>-0.080560301739256</v>
      </c>
      <c r="P13" t="s">
        <v>183</v>
      </c>
      <c r="Q13">
        <v>0.175032403950353</v>
      </c>
      <c r="R13">
        <v>0.167601565367859</v>
      </c>
      <c r="S13">
        <v>5.0001803E-08</v>
      </c>
      <c r="T13">
        <v>0.006000674340852</v>
      </c>
      <c r="U13">
        <v>0.887106966271207</v>
      </c>
      <c r="V13">
        <v>2.846735192E-06</v>
      </c>
      <c r="W13">
        <v>0.010240368529204</v>
      </c>
      <c r="X13">
        <v>0.659616104905313</v>
      </c>
      <c r="Y13">
        <v>0.041676500078307</v>
      </c>
      <c r="Z13">
        <v>0.176984180326829</v>
      </c>
      <c r="AA13">
        <v>0.00057481731259</v>
      </c>
      <c r="AB13">
        <v>1</v>
      </c>
      <c r="AC13">
        <v>0.708252664895613</v>
      </c>
    </row>
    <row r="14" spans="1:29" ht="12.75">
      <c r="A14" t="s">
        <v>182</v>
      </c>
      <c r="B14" s="7">
        <v>0.678036225204688</v>
      </c>
      <c r="C14" s="7">
        <v>0.693667698607847</v>
      </c>
      <c r="D14" s="7">
        <v>-0.22513231086431</v>
      </c>
      <c r="E14" s="7">
        <v>-0.001665924768575</v>
      </c>
      <c r="F14" s="7">
        <v>0.152413713168126</v>
      </c>
      <c r="G14" s="7">
        <v>0.015557576448313</v>
      </c>
      <c r="H14" s="7">
        <v>-0.314670074647562</v>
      </c>
      <c r="I14" s="7">
        <v>0.313923359964039</v>
      </c>
      <c r="J14" s="7">
        <v>0.181764880827951</v>
      </c>
      <c r="K14" s="7">
        <v>0.676185638580506</v>
      </c>
      <c r="L14" s="7">
        <v>-0.280166869894265</v>
      </c>
      <c r="M14" s="7">
        <v>-0.080560301739256</v>
      </c>
      <c r="N14" s="7">
        <v>1</v>
      </c>
      <c r="P14" t="s">
        <v>182</v>
      </c>
      <c r="Q14">
        <v>0.000271613319721</v>
      </c>
      <c r="R14">
        <v>0.000170629292506</v>
      </c>
      <c r="S14">
        <v>0.290194524014686</v>
      </c>
      <c r="T14">
        <v>0.993835905329577</v>
      </c>
      <c r="U14">
        <v>0.477095284480173</v>
      </c>
      <c r="V14">
        <v>0.94248123166689</v>
      </c>
      <c r="W14">
        <v>0.134233790624439</v>
      </c>
      <c r="X14">
        <v>0.135210284130472</v>
      </c>
      <c r="Y14">
        <v>0.395302747047619</v>
      </c>
      <c r="Z14">
        <v>0.000286462800073</v>
      </c>
      <c r="AA14">
        <v>0.184839281284815</v>
      </c>
      <c r="AB14">
        <v>0.708252664895613</v>
      </c>
      <c r="AC14">
        <v>1</v>
      </c>
    </row>
  </sheetData>
  <conditionalFormatting sqref="B2:N14">
    <cfRule type="cellIs" priority="1" dxfId="0" operator="between" stopIfTrue="1">
      <formula>0.7</formula>
      <formula>0.999999999999</formula>
    </cfRule>
    <cfRule type="cellIs" priority="2" dxfId="1" operator="lessThan" stopIfTrue="1">
      <formula>-0.7</formula>
    </cfRule>
    <cfRule type="cellIs" priority="3" dxfId="2" operator="equal" stopIfTrue="1">
      <formula>1</formula>
    </cfRule>
  </conditionalFormatting>
  <conditionalFormatting sqref="Q2:AC14">
    <cfRule type="cellIs" priority="4" dxfId="3" operator="lessThan" stopIfTrue="1">
      <formula>0.05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J1">
      <selection activeCell="R6" sqref="R6"/>
    </sheetView>
  </sheetViews>
  <sheetFormatPr defaultColWidth="9.140625" defaultRowHeight="12.75"/>
  <cols>
    <col min="1" max="1" width="35.140625" style="0" customWidth="1"/>
    <col min="6" max="6" width="8.8515625" style="2" customWidth="1"/>
    <col min="7" max="8" width="8.8515625" style="4" customWidth="1"/>
    <col min="9" max="10" width="8.8515625" style="2" customWidth="1"/>
  </cols>
  <sheetData>
    <row r="1" spans="1:15" ht="12.75">
      <c r="A1" t="s">
        <v>186</v>
      </c>
      <c r="B1" t="s">
        <v>135</v>
      </c>
      <c r="C1" t="s">
        <v>136</v>
      </c>
      <c r="D1" t="s">
        <v>138</v>
      </c>
      <c r="E1" t="s">
        <v>137</v>
      </c>
      <c r="F1" s="2" t="s">
        <v>139</v>
      </c>
      <c r="G1" s="4" t="s">
        <v>140</v>
      </c>
      <c r="H1" s="4" t="s">
        <v>141</v>
      </c>
      <c r="I1" s="2" t="s">
        <v>142</v>
      </c>
      <c r="J1" s="2" t="s">
        <v>143</v>
      </c>
      <c r="K1" s="2" t="s">
        <v>145</v>
      </c>
      <c r="L1" s="2" t="s">
        <v>144</v>
      </c>
      <c r="M1" s="2" t="s">
        <v>170</v>
      </c>
      <c r="N1" s="2" t="s">
        <v>183</v>
      </c>
      <c r="O1" s="2" t="s">
        <v>214</v>
      </c>
    </row>
    <row r="2" spans="1:15" ht="12.75">
      <c r="A2" t="s">
        <v>146</v>
      </c>
      <c r="B2">
        <v>0.05877985448</v>
      </c>
      <c r="C2">
        <v>0.5414543519999999</v>
      </c>
      <c r="D2">
        <v>0.4</v>
      </c>
      <c r="E2">
        <v>1.71</v>
      </c>
      <c r="F2" s="3">
        <v>0.004093260727435394</v>
      </c>
      <c r="G2" s="5">
        <v>9.279689700374535</v>
      </c>
      <c r="H2" s="5">
        <v>0.35931041929308494</v>
      </c>
      <c r="I2" s="3">
        <v>0.0019582574590278753</v>
      </c>
      <c r="J2" s="3">
        <v>0.0007901900359527485</v>
      </c>
      <c r="K2">
        <v>6.83</v>
      </c>
      <c r="L2">
        <v>93</v>
      </c>
      <c r="M2">
        <v>20.0542</v>
      </c>
      <c r="N2">
        <v>0.038731323247887</v>
      </c>
      <c r="O2">
        <f>LOG10(M2)</f>
        <v>1.302205341834227</v>
      </c>
    </row>
    <row r="3" spans="1:19" ht="12.75">
      <c r="A3" t="s">
        <v>147</v>
      </c>
      <c r="B3">
        <v>0.0603922995199999</v>
      </c>
      <c r="C3">
        <v>0.546740892</v>
      </c>
      <c r="D3">
        <v>0.41</v>
      </c>
      <c r="E3">
        <v>1.57</v>
      </c>
      <c r="F3" s="3">
        <v>0.005268607411995458</v>
      </c>
      <c r="G3" s="5">
        <v>9.13101011235955</v>
      </c>
      <c r="H3" s="5">
        <v>0.3471365737498249</v>
      </c>
      <c r="I3" s="3">
        <v>0.0005874772377083627</v>
      </c>
      <c r="J3" s="3">
        <v>0.000733436055469954</v>
      </c>
      <c r="K3">
        <v>4.82</v>
      </c>
      <c r="L3">
        <v>95</v>
      </c>
      <c r="M3">
        <v>31.0609</v>
      </c>
      <c r="N3">
        <v>0.062275949012467</v>
      </c>
      <c r="O3">
        <f aca="true" t="shared" si="0" ref="O3:O25">LOG10(M3)</f>
        <v>1.4922140354031945</v>
      </c>
      <c r="R3">
        <f>CORREL($M$2:$M$25,B2:B25)</f>
        <v>0.6780362252046875</v>
      </c>
      <c r="S3">
        <f>CORREL($M$2:$M$25,C2:C25)</f>
        <v>0.693667698607847</v>
      </c>
    </row>
    <row r="4" spans="1:19" ht="12.75">
      <c r="A4" t="s">
        <v>148</v>
      </c>
      <c r="B4">
        <v>0.14836938018</v>
      </c>
      <c r="C4">
        <v>1.5825213469999901</v>
      </c>
      <c r="D4">
        <v>0.39</v>
      </c>
      <c r="E4">
        <v>2.01</v>
      </c>
      <c r="F4" s="3">
        <v>0.00536405319844465</v>
      </c>
      <c r="G4" s="5">
        <v>8.720957490636703</v>
      </c>
      <c r="H4" s="5">
        <v>0.3330044707475369</v>
      </c>
      <c r="I4" s="3">
        <v>0.0011749544754167248</v>
      </c>
      <c r="J4" s="3">
        <v>0.001829224447868516</v>
      </c>
      <c r="K4">
        <v>18.48</v>
      </c>
      <c r="L4">
        <v>92</v>
      </c>
      <c r="M4">
        <v>43.0275</v>
      </c>
      <c r="N4">
        <v>0.055820574777046</v>
      </c>
      <c r="O4">
        <f t="shared" si="0"/>
        <v>1.633746113274141</v>
      </c>
      <c r="R4">
        <f>CORREL($O$2:$O$25,B2:B25)</f>
        <v>0.6459428261436488</v>
      </c>
      <c r="S4">
        <f>CORREL($O$2:$O$25,C2:C25)</f>
        <v>0.6620441765152277</v>
      </c>
    </row>
    <row r="5" spans="1:15" ht="12.75">
      <c r="A5" t="s">
        <v>149</v>
      </c>
      <c r="B5">
        <v>0.25916575968</v>
      </c>
      <c r="C5">
        <v>3.12168</v>
      </c>
      <c r="D5">
        <v>0.43</v>
      </c>
      <c r="E5">
        <v>2.63</v>
      </c>
      <c r="F5" s="3">
        <v>0.024897715150889503</v>
      </c>
      <c r="G5" s="5">
        <v>8.441591385767792</v>
      </c>
      <c r="H5" s="5">
        <v>0.35282894429658684</v>
      </c>
      <c r="I5" s="3">
        <v>0.0006527524863426251</v>
      </c>
      <c r="J5" s="3">
        <v>0.0025582948125321</v>
      </c>
      <c r="K5">
        <v>54.68</v>
      </c>
      <c r="L5">
        <v>90</v>
      </c>
      <c r="M5">
        <v>36.9543</v>
      </c>
      <c r="N5">
        <v>0.076518303217071</v>
      </c>
      <c r="O5">
        <f t="shared" si="0"/>
        <v>1.567664980149487</v>
      </c>
    </row>
    <row r="6" spans="1:15" ht="12.75">
      <c r="A6" t="s">
        <v>150</v>
      </c>
      <c r="B6">
        <v>0.30319759199999996</v>
      </c>
      <c r="C6">
        <v>3.8030223000000003</v>
      </c>
      <c r="D6">
        <v>0.47</v>
      </c>
      <c r="E6">
        <v>3.09</v>
      </c>
      <c r="F6" s="3">
        <v>0.005260426344585529</v>
      </c>
      <c r="G6" s="5">
        <v>8.139497191011236</v>
      </c>
      <c r="H6" s="5">
        <v>0.37990807536069476</v>
      </c>
      <c r="I6" s="3">
        <v>0.0013707802213195125</v>
      </c>
      <c r="J6" s="3">
        <v>0.002868258859784285</v>
      </c>
      <c r="K6">
        <v>77.32</v>
      </c>
      <c r="L6">
        <v>84</v>
      </c>
      <c r="M6">
        <v>40.7633</v>
      </c>
      <c r="N6">
        <v>0.088721144417986</v>
      </c>
      <c r="O6">
        <f t="shared" si="0"/>
        <v>1.6102693351424697</v>
      </c>
    </row>
    <row r="7" spans="1:15" ht="12.75">
      <c r="A7" t="s">
        <v>151</v>
      </c>
      <c r="B7">
        <v>0.29011636199999996</v>
      </c>
      <c r="C7">
        <v>3.52637119999999</v>
      </c>
      <c r="D7">
        <v>0.55</v>
      </c>
      <c r="E7">
        <v>3.8</v>
      </c>
      <c r="F7" s="3">
        <v>0.006632118646983929</v>
      </c>
      <c r="G7" s="5">
        <v>7.564665917602995</v>
      </c>
      <c r="H7" s="5">
        <v>0.4199685763645702</v>
      </c>
      <c r="I7" s="3">
        <v>0.0015666059672223003</v>
      </c>
      <c r="J7" s="3">
        <v>0.003387776065742168</v>
      </c>
      <c r="K7">
        <v>58.23</v>
      </c>
      <c r="L7">
        <v>72</v>
      </c>
      <c r="M7">
        <v>31.26</v>
      </c>
      <c r="N7">
        <v>0.128464817668208</v>
      </c>
      <c r="O7">
        <f t="shared" si="0"/>
        <v>1.494988973683168</v>
      </c>
    </row>
    <row r="8" spans="1:15" ht="12.75">
      <c r="A8" t="s">
        <v>152</v>
      </c>
      <c r="B8">
        <v>0.176796311999999</v>
      </c>
      <c r="C8">
        <v>1.8136167</v>
      </c>
      <c r="D8">
        <v>0.52</v>
      </c>
      <c r="E8">
        <v>3.57</v>
      </c>
      <c r="F8" s="3">
        <v>0.006040354770998932</v>
      </c>
      <c r="G8" s="5">
        <v>7.455760486891385</v>
      </c>
      <c r="H8" s="5">
        <v>0.4064892258486248</v>
      </c>
      <c r="I8" s="3">
        <v>0.0015013307185880373</v>
      </c>
      <c r="J8" s="3">
        <v>0.0035405752439650754</v>
      </c>
      <c r="K8">
        <v>32.13</v>
      </c>
      <c r="L8">
        <v>76</v>
      </c>
      <c r="M8">
        <v>22.2887</v>
      </c>
      <c r="N8">
        <v>0.112009443432787</v>
      </c>
      <c r="O8">
        <f t="shared" si="0"/>
        <v>1.3480847387677681</v>
      </c>
    </row>
    <row r="9" spans="1:15" ht="12.75">
      <c r="A9" t="s">
        <v>153</v>
      </c>
      <c r="B9">
        <v>0.11985131432</v>
      </c>
      <c r="C9">
        <v>1.3636386829999998</v>
      </c>
      <c r="D9">
        <v>0.54</v>
      </c>
      <c r="E9">
        <v>3.37</v>
      </c>
      <c r="F9" s="3">
        <v>0.011535305048002478</v>
      </c>
      <c r="G9" s="5">
        <v>7.352537078651686</v>
      </c>
      <c r="H9" s="5">
        <v>0.40346484101414765</v>
      </c>
      <c r="I9" s="3">
        <v>0.0011749544754167248</v>
      </c>
      <c r="J9" s="3">
        <v>0.004007704160246533</v>
      </c>
      <c r="K9">
        <v>20.38</v>
      </c>
      <c r="L9">
        <v>81</v>
      </c>
      <c r="M9">
        <v>18.82</v>
      </c>
      <c r="N9">
        <v>0.135360204510436</v>
      </c>
      <c r="O9">
        <f t="shared" si="0"/>
        <v>1.2746196190912382</v>
      </c>
    </row>
    <row r="10" spans="1:15" ht="12.75">
      <c r="A10" t="s">
        <v>154</v>
      </c>
      <c r="B10">
        <v>0.09043867392</v>
      </c>
      <c r="C10">
        <v>0.947277308</v>
      </c>
      <c r="D10">
        <v>0.51</v>
      </c>
      <c r="E10">
        <v>3.12</v>
      </c>
      <c r="F10" s="3">
        <v>0.0062312463438973205</v>
      </c>
      <c r="G10" s="5">
        <v>7.703875468164794</v>
      </c>
      <c r="H10" s="5">
        <v>0.3960845239762805</v>
      </c>
      <c r="I10" s="3">
        <v>0.0012402297240509878</v>
      </c>
      <c r="J10" s="3">
        <v>0.0020125834617360045</v>
      </c>
      <c r="K10">
        <v>11.3</v>
      </c>
      <c r="L10">
        <v>90</v>
      </c>
      <c r="M10">
        <v>17.36</v>
      </c>
      <c r="N10">
        <v>0.112675246299669</v>
      </c>
      <c r="O10">
        <f t="shared" si="0"/>
        <v>1.239549720840473</v>
      </c>
    </row>
    <row r="11" spans="1:15" ht="12.75">
      <c r="A11" t="s">
        <v>155</v>
      </c>
      <c r="B11">
        <v>0.101145323519999</v>
      </c>
      <c r="C11">
        <v>0.826320767999999</v>
      </c>
      <c r="D11">
        <v>0.5</v>
      </c>
      <c r="E11">
        <v>3.01</v>
      </c>
      <c r="F11" s="3">
        <v>0.014769553697395136</v>
      </c>
      <c r="G11" s="5">
        <v>8.004075655430713</v>
      </c>
      <c r="H11" s="5">
        <v>0.4164311995144044</v>
      </c>
      <c r="I11" s="3">
        <v>0.00019582574590278743</v>
      </c>
      <c r="J11" s="3">
        <v>0.004522855675398048</v>
      </c>
      <c r="K11">
        <v>7.9</v>
      </c>
      <c r="L11">
        <v>89</v>
      </c>
      <c r="M11">
        <v>17.36</v>
      </c>
      <c r="N11">
        <v>0.083372974739693</v>
      </c>
      <c r="O11">
        <f t="shared" si="0"/>
        <v>1.239549720840473</v>
      </c>
    </row>
    <row r="12" spans="1:15" ht="12.75">
      <c r="A12" t="s">
        <v>156</v>
      </c>
      <c r="B12">
        <v>0.08427658338</v>
      </c>
      <c r="C12">
        <v>0.868418048</v>
      </c>
      <c r="D12">
        <v>0.5</v>
      </c>
      <c r="E12">
        <v>2.74</v>
      </c>
      <c r="F12" s="3">
        <v>0.006225792298957366</v>
      </c>
      <c r="G12" s="5">
        <v>8.105405056179777</v>
      </c>
      <c r="H12" s="5">
        <v>0.3928021081383947</v>
      </c>
      <c r="I12" s="3">
        <v>0.0006527524863426251</v>
      </c>
      <c r="J12" s="3">
        <v>0.0015847457627118648</v>
      </c>
      <c r="K12">
        <v>10.4</v>
      </c>
      <c r="L12">
        <v>94</v>
      </c>
      <c r="M12">
        <v>15.98</v>
      </c>
      <c r="N12">
        <v>0.106545139375263</v>
      </c>
      <c r="O12">
        <f t="shared" si="0"/>
        <v>1.2035767749779727</v>
      </c>
    </row>
    <row r="13" spans="1:15" ht="12.75">
      <c r="A13" t="s">
        <v>157</v>
      </c>
      <c r="B13">
        <v>0.09418744999999999</v>
      </c>
      <c r="C13">
        <v>0.765758387</v>
      </c>
      <c r="D13">
        <v>0.47</v>
      </c>
      <c r="E13">
        <v>2.46</v>
      </c>
      <c r="F13" s="3">
        <v>0.005928546849729877</v>
      </c>
      <c r="G13" s="5">
        <v>8.428333333333335</v>
      </c>
      <c r="H13" s="5">
        <v>0.40134418919549886</v>
      </c>
      <c r="I13" s="3">
        <v>0.0006527524863426251</v>
      </c>
      <c r="J13" s="3">
        <v>0.001370826913199795</v>
      </c>
      <c r="K13">
        <v>6.6</v>
      </c>
      <c r="L13">
        <v>94</v>
      </c>
      <c r="M13">
        <v>15.31</v>
      </c>
      <c r="N13">
        <v>0.068003058318158</v>
      </c>
      <c r="O13">
        <f t="shared" si="0"/>
        <v>1.184975190698261</v>
      </c>
    </row>
    <row r="14" spans="1:15" ht="12.75">
      <c r="A14" t="s">
        <v>158</v>
      </c>
      <c r="B14">
        <v>0.08668833767999991</v>
      </c>
      <c r="C14">
        <v>0.549384003</v>
      </c>
      <c r="D14">
        <v>0.48</v>
      </c>
      <c r="E14">
        <v>2.38</v>
      </c>
      <c r="F14" s="3">
        <v>0.010147250610784213</v>
      </c>
      <c r="G14" s="5">
        <v>8.427386329588014</v>
      </c>
      <c r="H14" s="5">
        <v>0.38573008591305974</v>
      </c>
      <c r="I14" s="3">
        <v>0.00045692674043983767</v>
      </c>
      <c r="J14" s="3">
        <v>0.0016284026707755529</v>
      </c>
      <c r="K14">
        <v>7.1</v>
      </c>
      <c r="L14">
        <v>89</v>
      </c>
      <c r="M14">
        <v>15.98</v>
      </c>
      <c r="N14">
        <v>0.0938129873465</v>
      </c>
      <c r="O14">
        <f t="shared" si="0"/>
        <v>1.2035767749779727</v>
      </c>
    </row>
    <row r="15" spans="1:15" ht="12.75">
      <c r="A15" t="s">
        <v>159</v>
      </c>
      <c r="B15">
        <v>0.06710773602</v>
      </c>
      <c r="C15">
        <v>0.546740892</v>
      </c>
      <c r="D15">
        <v>0.47</v>
      </c>
      <c r="E15">
        <v>2.31</v>
      </c>
      <c r="F15" s="3">
        <v>0.005334055951274905</v>
      </c>
      <c r="G15" s="5">
        <v>8.415075280898877</v>
      </c>
      <c r="H15" s="5">
        <v>0.36425689872531164</v>
      </c>
      <c r="I15" s="3">
        <v>0.00045692674043983767</v>
      </c>
      <c r="J15" s="3">
        <v>0.0012049306625577807</v>
      </c>
      <c r="K15">
        <v>4.4</v>
      </c>
      <c r="L15">
        <v>96</v>
      </c>
      <c r="M15">
        <v>20.2011</v>
      </c>
      <c r="N15">
        <v>0.105286174534248</v>
      </c>
      <c r="O15">
        <f t="shared" si="0"/>
        <v>1.3053750185022293</v>
      </c>
    </row>
    <row r="16" spans="1:15" ht="12.75">
      <c r="A16" t="s">
        <v>160</v>
      </c>
      <c r="B16">
        <v>0.0628104297799999</v>
      </c>
      <c r="C16">
        <v>0.435634512</v>
      </c>
      <c r="D16">
        <v>0.44</v>
      </c>
      <c r="E16">
        <v>2.19</v>
      </c>
      <c r="F16" s="3">
        <v>0.005036810502047417</v>
      </c>
      <c r="G16" s="5">
        <v>8.54481479400749</v>
      </c>
      <c r="H16" s="5">
        <v>0.3557439300555634</v>
      </c>
      <c r="I16" s="3">
        <v>0.0005222019890741</v>
      </c>
      <c r="J16" s="3">
        <v>0.000991011813045712</v>
      </c>
      <c r="K16">
        <v>3.05</v>
      </c>
      <c r="L16">
        <v>92</v>
      </c>
      <c r="M16">
        <v>21.96</v>
      </c>
      <c r="N16">
        <v>0.083733867955363</v>
      </c>
      <c r="O16">
        <f t="shared" si="0"/>
        <v>1.3416323357780544</v>
      </c>
    </row>
    <row r="17" spans="1:15" ht="12.75">
      <c r="A17" t="s">
        <v>161</v>
      </c>
      <c r="B17">
        <v>0.05851108578</v>
      </c>
      <c r="C17">
        <v>0.443576882999999</v>
      </c>
      <c r="D17">
        <v>0.44</v>
      </c>
      <c r="E17">
        <v>1.97</v>
      </c>
      <c r="F17" s="3">
        <v>0.00503408347957744</v>
      </c>
      <c r="G17" s="5">
        <v>8.595005992509364</v>
      </c>
      <c r="H17" s="5">
        <v>0.3444646075547463</v>
      </c>
      <c r="I17" s="3">
        <v>0.0005222019890741</v>
      </c>
      <c r="J17" s="3">
        <v>0.0009866461222393433</v>
      </c>
      <c r="K17">
        <v>2.95</v>
      </c>
      <c r="L17">
        <v>87</v>
      </c>
      <c r="M17">
        <v>22.8</v>
      </c>
      <c r="N17">
        <v>0.09501319045618</v>
      </c>
      <c r="O17">
        <f t="shared" si="0"/>
        <v>1.3579348470004537</v>
      </c>
    </row>
    <row r="18" spans="1:15" ht="12.75">
      <c r="A18" t="s">
        <v>162</v>
      </c>
      <c r="B18">
        <v>0.07623274578</v>
      </c>
      <c r="C18">
        <v>0.48856563199999997</v>
      </c>
      <c r="D18">
        <v>0.45</v>
      </c>
      <c r="E18">
        <v>2.1</v>
      </c>
      <c r="F18" s="3">
        <v>0.0055194934792333365</v>
      </c>
      <c r="G18" s="5">
        <v>8.726639513108614</v>
      </c>
      <c r="H18" s="5">
        <v>0.34547375916328144</v>
      </c>
      <c r="I18" s="3">
        <v>0.0004569267404398374</v>
      </c>
      <c r="J18" s="3">
        <v>0.0008469440164355417</v>
      </c>
      <c r="K18">
        <v>3.45</v>
      </c>
      <c r="L18">
        <v>83</v>
      </c>
      <c r="M18">
        <v>23.66</v>
      </c>
      <c r="N18">
        <v>0.104069314096279</v>
      </c>
      <c r="O18">
        <f t="shared" si="0"/>
        <v>1.3740147402919116</v>
      </c>
    </row>
    <row r="19" spans="1:15" ht="12.75">
      <c r="A19" t="s">
        <v>163</v>
      </c>
      <c r="B19">
        <v>0.0660336004999999</v>
      </c>
      <c r="C19">
        <v>0.522948123</v>
      </c>
      <c r="D19">
        <v>0.448</v>
      </c>
      <c r="E19">
        <v>1.99</v>
      </c>
      <c r="F19" s="3">
        <v>0.005222248030005849</v>
      </c>
      <c r="G19" s="5">
        <v>8.680236329588014</v>
      </c>
      <c r="H19" s="5">
        <v>0.34955050894149503</v>
      </c>
      <c r="I19" s="3">
        <v>0.00039165149180557513</v>
      </c>
      <c r="J19" s="3">
        <v>0.0008949666153055987</v>
      </c>
      <c r="K19">
        <v>3.45</v>
      </c>
      <c r="L19">
        <v>85</v>
      </c>
      <c r="M19">
        <v>23.66</v>
      </c>
      <c r="N19">
        <v>0.098057839566699</v>
      </c>
      <c r="O19">
        <f t="shared" si="0"/>
        <v>1.3740147402919116</v>
      </c>
    </row>
    <row r="20" spans="1:15" ht="12.75">
      <c r="A20" t="s">
        <v>164</v>
      </c>
      <c r="B20">
        <v>0.0684502263199999</v>
      </c>
      <c r="C20">
        <v>0.522948123</v>
      </c>
      <c r="D20">
        <v>0.43</v>
      </c>
      <c r="E20">
        <v>1.94</v>
      </c>
      <c r="F20" s="3">
        <v>0.010714471284539416</v>
      </c>
      <c r="G20" s="5">
        <v>8.749367602996255</v>
      </c>
      <c r="H20" s="5">
        <v>0.3650883060185834</v>
      </c>
      <c r="I20" s="3">
        <v>0.0005222019890741</v>
      </c>
      <c r="J20" s="3">
        <v>0.002955572675911659</v>
      </c>
      <c r="K20">
        <v>4.75</v>
      </c>
      <c r="L20">
        <v>85</v>
      </c>
      <c r="M20">
        <v>22.8</v>
      </c>
      <c r="N20">
        <v>0.064389491992342</v>
      </c>
      <c r="O20">
        <f t="shared" si="0"/>
        <v>1.3579348470004537</v>
      </c>
    </row>
    <row r="21" spans="1:15" ht="12.75">
      <c r="A21" t="s">
        <v>165</v>
      </c>
      <c r="B21">
        <v>0.08105990801999999</v>
      </c>
      <c r="C21">
        <v>0.6048648479999991</v>
      </c>
      <c r="D21">
        <v>0.44</v>
      </c>
      <c r="E21">
        <v>2.02</v>
      </c>
      <c r="F21" s="3">
        <v>0.00619579505178762</v>
      </c>
      <c r="G21" s="5">
        <v>8.873425093632958</v>
      </c>
      <c r="H21" s="5">
        <v>0.3499752533034505</v>
      </c>
      <c r="I21" s="3">
        <v>0.00039165149180557486</v>
      </c>
      <c r="J21" s="3">
        <v>0.0008556753980482792</v>
      </c>
      <c r="K21">
        <v>5.1</v>
      </c>
      <c r="L21">
        <v>91</v>
      </c>
      <c r="M21">
        <v>22.8</v>
      </c>
      <c r="N21">
        <v>0.089633095204744</v>
      </c>
      <c r="O21">
        <f t="shared" si="0"/>
        <v>1.3579348470004537</v>
      </c>
    </row>
    <row r="22" spans="1:15" ht="12.75">
      <c r="A22" t="s">
        <v>166</v>
      </c>
      <c r="B22">
        <v>0.07328154368</v>
      </c>
      <c r="C22">
        <v>0.525592188</v>
      </c>
      <c r="D22">
        <v>0.42</v>
      </c>
      <c r="E22">
        <v>1.91</v>
      </c>
      <c r="F22" s="3">
        <v>0.006389413647155982</v>
      </c>
      <c r="G22" s="5">
        <v>8.588376966292135</v>
      </c>
      <c r="H22" s="5">
        <v>0.3594541602465331</v>
      </c>
      <c r="I22" s="3">
        <v>0.0005874772377083627</v>
      </c>
      <c r="J22" s="3">
        <v>0.001794298921417566</v>
      </c>
      <c r="K22">
        <v>3.3</v>
      </c>
      <c r="L22">
        <v>95</v>
      </c>
      <c r="M22">
        <v>20.35</v>
      </c>
      <c r="N22">
        <v>0.059958362515759</v>
      </c>
      <c r="O22">
        <f t="shared" si="0"/>
        <v>1.3085644135612389</v>
      </c>
    </row>
    <row r="23" spans="1:15" ht="12.75">
      <c r="A23" t="s">
        <v>167</v>
      </c>
      <c r="B23">
        <v>0.06979251762</v>
      </c>
      <c r="C23">
        <v>0.536167388</v>
      </c>
      <c r="D23">
        <v>0.44</v>
      </c>
      <c r="E23">
        <v>1.85</v>
      </c>
      <c r="F23" s="3">
        <v>0.006190341006847666</v>
      </c>
      <c r="G23" s="5">
        <v>8.769254681647938</v>
      </c>
      <c r="H23" s="5">
        <v>0.3556023486015782</v>
      </c>
      <c r="I23" s="3">
        <v>0.0005222019890741</v>
      </c>
      <c r="J23" s="3">
        <v>0.0007945557267591171</v>
      </c>
      <c r="K23">
        <v>3.75</v>
      </c>
      <c r="L23">
        <v>94</v>
      </c>
      <c r="M23">
        <v>18.2231</v>
      </c>
      <c r="N23">
        <v>0.083875449409348</v>
      </c>
      <c r="O23">
        <f t="shared" si="0"/>
        <v>1.2606222583874862</v>
      </c>
    </row>
    <row r="24" spans="1:15" ht="12.75">
      <c r="A24" t="s">
        <v>168</v>
      </c>
      <c r="B24">
        <v>0.0901708445</v>
      </c>
      <c r="C24">
        <v>0.644465403</v>
      </c>
      <c r="D24">
        <v>0.42</v>
      </c>
      <c r="E24">
        <v>3.66</v>
      </c>
      <c r="F24" s="3">
        <v>0.0066784780289735396</v>
      </c>
      <c r="G24" s="5">
        <v>8.876266104868915</v>
      </c>
      <c r="H24" s="5">
        <v>0.36471075547462306</v>
      </c>
      <c r="I24" s="3">
        <v>0.0005222019890741</v>
      </c>
      <c r="J24" s="3">
        <v>0.0007901900359527476</v>
      </c>
      <c r="K24">
        <v>4.8</v>
      </c>
      <c r="L24">
        <v>97</v>
      </c>
      <c r="M24">
        <v>15.98</v>
      </c>
      <c r="N24">
        <v>0.054767042536303</v>
      </c>
      <c r="O24">
        <f t="shared" si="0"/>
        <v>1.2035767749779727</v>
      </c>
    </row>
    <row r="25" spans="1:15" ht="12.75">
      <c r="A25" t="s">
        <v>169</v>
      </c>
      <c r="B25">
        <v>0.055016368319999995</v>
      </c>
      <c r="C25">
        <v>0.4250432</v>
      </c>
      <c r="D25">
        <v>0.43</v>
      </c>
      <c r="E25">
        <v>1.79</v>
      </c>
      <c r="F25" s="3">
        <v>0.0068720966243419005</v>
      </c>
      <c r="G25" s="5">
        <v>8.943503370786518</v>
      </c>
      <c r="H25" s="5">
        <v>0.36519372461129</v>
      </c>
      <c r="I25" s="3">
        <v>0.0006527524863426251</v>
      </c>
      <c r="J25" s="3">
        <v>0.0007858243451463791</v>
      </c>
      <c r="K25">
        <v>2.3</v>
      </c>
      <c r="L25">
        <v>95</v>
      </c>
      <c r="M25">
        <v>14.67</v>
      </c>
      <c r="N25">
        <v>0.064153522902367</v>
      </c>
      <c r="O25">
        <f t="shared" si="0"/>
        <v>1.1664301138432827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Steinberg</dc:creator>
  <cp:keywords/>
  <dc:description/>
  <cp:lastModifiedBy>Peter Steinberg</cp:lastModifiedBy>
  <dcterms:created xsi:type="dcterms:W3CDTF">2007-04-16T22:40:22Z</dcterms:created>
  <dcterms:modified xsi:type="dcterms:W3CDTF">2007-06-12T00:18:40Z</dcterms:modified>
  <cp:category/>
  <cp:version/>
  <cp:contentType/>
  <cp:contentStatus/>
</cp:coreProperties>
</file>